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7485" windowHeight="4140"/>
  </bookViews>
  <sheets>
    <sheet name="bilanca" sheetId="5" r:id="rId1"/>
    <sheet name="prihodi" sheetId="4" r:id="rId2"/>
    <sheet name="rashodi-opći dio" sheetId="8" r:id="rId3"/>
    <sheet name="račun financiranja" sheetId="9" r:id="rId4"/>
    <sheet name="posebni dio " sheetId="10" r:id="rId5"/>
  </sheets>
  <definedNames>
    <definedName name="_xlnm.Print_Area" localSheetId="0">bilanca!$A$3:$H$25</definedName>
    <definedName name="_xlnm.Print_Area" localSheetId="4">'posebni dio '!$A$1:$E$191</definedName>
    <definedName name="_xlnm.Print_Area" localSheetId="1">prihodi!$A$1:$F$34</definedName>
    <definedName name="_xlnm.Print_Area" localSheetId="3">'račun financiranja'!$A$1:$F$15</definedName>
    <definedName name="_xlnm.Print_Area" localSheetId="2">'rashodi-opći dio'!$A$1:$F$82</definedName>
    <definedName name="_xlnm.Print_Titles" localSheetId="4">'posebni dio '!$2:$3</definedName>
    <definedName name="_xlnm.Print_Titles" localSheetId="1">prihodi!$3:$3</definedName>
    <definedName name="_xlnm.Print_Titles" localSheetId="3">'račun financiranja'!$2:$2</definedName>
    <definedName name="_xlnm.Print_Titles" localSheetId="2">'rashodi-opći dio'!$2:$3</definedName>
  </definedNames>
  <calcPr calcId="114210" fullCalcOnLoad="1"/>
</workbook>
</file>

<file path=xl/calcChain.xml><?xml version="1.0" encoding="utf-8"?>
<calcChain xmlns="http://schemas.openxmlformats.org/spreadsheetml/2006/main">
  <c r="F17" i="4"/>
  <c r="F18"/>
  <c r="F19"/>
  <c r="F20"/>
  <c r="E32"/>
  <c r="E31"/>
  <c r="D32"/>
  <c r="D31"/>
  <c r="D10"/>
  <c r="D16"/>
  <c r="D15"/>
  <c r="D9"/>
  <c r="D6"/>
  <c r="D5"/>
  <c r="D23"/>
  <c r="D22"/>
  <c r="D21"/>
  <c r="D27"/>
  <c r="D26"/>
  <c r="D4"/>
  <c r="B9" i="5"/>
  <c r="D30" i="4"/>
  <c r="B10" i="5"/>
  <c r="D25" i="8"/>
  <c r="D35"/>
  <c r="D23"/>
  <c r="D14"/>
  <c r="D18"/>
  <c r="D41"/>
  <c r="D13"/>
  <c r="D50"/>
  <c r="D49"/>
  <c r="D53"/>
  <c r="D48"/>
  <c r="D6"/>
  <c r="D8"/>
  <c r="D10"/>
  <c r="D5"/>
  <c r="D59"/>
  <c r="D61"/>
  <c r="D58"/>
  <c r="D4"/>
  <c r="B11" i="5"/>
  <c r="D65" i="8"/>
  <c r="D67"/>
  <c r="D64"/>
  <c r="D70"/>
  <c r="D74"/>
  <c r="D79"/>
  <c r="D81"/>
  <c r="D69"/>
  <c r="D63"/>
  <c r="B12" i="5"/>
  <c r="B13"/>
  <c r="D6" i="9"/>
  <c r="D5"/>
  <c r="D4"/>
  <c r="B18" i="5"/>
  <c r="D12" i="9"/>
  <c r="D11"/>
  <c r="D10"/>
  <c r="B19" i="5"/>
  <c r="B20"/>
  <c r="B21"/>
  <c r="E6" i="4"/>
  <c r="E5"/>
  <c r="E10"/>
  <c r="E16"/>
  <c r="E15"/>
  <c r="E9"/>
  <c r="E23"/>
  <c r="E22"/>
  <c r="E21"/>
  <c r="E27"/>
  <c r="E26"/>
  <c r="E4"/>
  <c r="C9" i="5"/>
  <c r="E30" i="4"/>
  <c r="C10" i="5"/>
  <c r="E25" i="8"/>
  <c r="E35"/>
  <c r="E23"/>
  <c r="E14"/>
  <c r="E18"/>
  <c r="E41"/>
  <c r="E13"/>
  <c r="E50"/>
  <c r="E49"/>
  <c r="E53"/>
  <c r="E48"/>
  <c r="E6"/>
  <c r="E8"/>
  <c r="E10"/>
  <c r="E5"/>
  <c r="E59"/>
  <c r="E61"/>
  <c r="E58"/>
  <c r="E4"/>
  <c r="C11" i="5"/>
  <c r="E65" i="8"/>
  <c r="E67"/>
  <c r="E64"/>
  <c r="E70"/>
  <c r="E74"/>
  <c r="E79"/>
  <c r="E81"/>
  <c r="E69"/>
  <c r="E63"/>
  <c r="C12" i="5"/>
  <c r="C13"/>
  <c r="E6" i="9"/>
  <c r="E5"/>
  <c r="E4"/>
  <c r="C18" i="5"/>
  <c r="E12" i="9"/>
  <c r="E11"/>
  <c r="E10"/>
  <c r="C19" i="5"/>
  <c r="C20"/>
  <c r="C21"/>
  <c r="F7" i="4"/>
  <c r="D97" i="10"/>
  <c r="D87"/>
  <c r="E149"/>
  <c r="E146"/>
  <c r="F52" i="8"/>
  <c r="F51"/>
  <c r="F30"/>
  <c r="F29"/>
  <c r="F28"/>
  <c r="F27"/>
  <c r="F26"/>
  <c r="F25" i="4"/>
  <c r="F24"/>
  <c r="C164" i="10"/>
  <c r="C163"/>
  <c r="C161"/>
  <c r="C160"/>
  <c r="C156"/>
  <c r="C155"/>
  <c r="C153"/>
  <c r="C152"/>
  <c r="C148"/>
  <c r="C147"/>
  <c r="C145"/>
  <c r="C144"/>
  <c r="C143"/>
  <c r="C140"/>
  <c r="C139"/>
  <c r="C137"/>
  <c r="C136"/>
  <c r="C132"/>
  <c r="C131"/>
  <c r="C129"/>
  <c r="C128"/>
  <c r="C123"/>
  <c r="C122"/>
  <c r="C120"/>
  <c r="C119"/>
  <c r="C114"/>
  <c r="C113"/>
  <c r="C111"/>
  <c r="C110"/>
  <c r="C106"/>
  <c r="C105"/>
  <c r="C103"/>
  <c r="C102"/>
  <c r="F79" i="8"/>
  <c r="D103" i="10"/>
  <c r="D102"/>
  <c r="E102"/>
  <c r="D106"/>
  <c r="D105"/>
  <c r="E105"/>
  <c r="D114"/>
  <c r="D113"/>
  <c r="E113"/>
  <c r="D111"/>
  <c r="D110"/>
  <c r="E110"/>
  <c r="D120"/>
  <c r="D119"/>
  <c r="E119"/>
  <c r="D123"/>
  <c r="D122"/>
  <c r="E122"/>
  <c r="D129"/>
  <c r="D128"/>
  <c r="E128"/>
  <c r="D132"/>
  <c r="D131"/>
  <c r="E131"/>
  <c r="D137"/>
  <c r="D136"/>
  <c r="D140"/>
  <c r="D139"/>
  <c r="E139"/>
  <c r="D145"/>
  <c r="D144"/>
  <c r="E144"/>
  <c r="D148"/>
  <c r="D147"/>
  <c r="E147"/>
  <c r="D153"/>
  <c r="D152"/>
  <c r="E152"/>
  <c r="D156"/>
  <c r="D155"/>
  <c r="E155"/>
  <c r="D161"/>
  <c r="D160"/>
  <c r="E160"/>
  <c r="D164"/>
  <c r="D163"/>
  <c r="C12"/>
  <c r="C11"/>
  <c r="D12"/>
  <c r="D11"/>
  <c r="C10"/>
  <c r="C9"/>
  <c r="C14"/>
  <c r="C15"/>
  <c r="D10"/>
  <c r="D9"/>
  <c r="C18"/>
  <c r="C19"/>
  <c r="C20"/>
  <c r="D173"/>
  <c r="D172"/>
  <c r="D171"/>
  <c r="D178"/>
  <c r="D177"/>
  <c r="D176"/>
  <c r="D183"/>
  <c r="D182"/>
  <c r="D181"/>
  <c r="D180"/>
  <c r="C173"/>
  <c r="C170"/>
  <c r="C178"/>
  <c r="C175"/>
  <c r="C183"/>
  <c r="C182"/>
  <c r="C181"/>
  <c r="C180"/>
  <c r="C22"/>
  <c r="C23"/>
  <c r="C24"/>
  <c r="C25"/>
  <c r="C27"/>
  <c r="C28"/>
  <c r="C29"/>
  <c r="C30"/>
  <c r="C31"/>
  <c r="C32"/>
  <c r="C33"/>
  <c r="C34"/>
  <c r="C36"/>
  <c r="C37"/>
  <c r="C38"/>
  <c r="C39"/>
  <c r="C40"/>
  <c r="C41"/>
  <c r="C44"/>
  <c r="C45"/>
  <c r="C46"/>
  <c r="C47"/>
  <c r="C50"/>
  <c r="C49"/>
  <c r="C55"/>
  <c r="C56"/>
  <c r="C57"/>
  <c r="C58"/>
  <c r="C63"/>
  <c r="C62"/>
  <c r="C61"/>
  <c r="C66"/>
  <c r="C65"/>
  <c r="C64"/>
  <c r="C71"/>
  <c r="C70"/>
  <c r="C69"/>
  <c r="C68"/>
  <c r="C76"/>
  <c r="C77"/>
  <c r="C84"/>
  <c r="C83"/>
  <c r="C82"/>
  <c r="C87"/>
  <c r="C86"/>
  <c r="C85"/>
  <c r="C94"/>
  <c r="C93"/>
  <c r="C92"/>
  <c r="C97"/>
  <c r="C96"/>
  <c r="C95"/>
  <c r="C190"/>
  <c r="C189"/>
  <c r="C188"/>
  <c r="C187"/>
  <c r="C185"/>
  <c r="D190"/>
  <c r="F6" i="9"/>
  <c r="F5" i="4"/>
  <c r="F10"/>
  <c r="F15"/>
  <c r="G10" i="5"/>
  <c r="E10"/>
  <c r="D96" i="10"/>
  <c r="D95"/>
  <c r="E95"/>
  <c r="D86"/>
  <c r="D85"/>
  <c r="E85"/>
  <c r="F8" i="8"/>
  <c r="D40" i="10"/>
  <c r="D25"/>
  <c r="D33"/>
  <c r="F6" i="8"/>
  <c r="F14"/>
  <c r="F41"/>
  <c r="F49"/>
  <c r="F53"/>
  <c r="F59"/>
  <c r="F61"/>
  <c r="F65"/>
  <c r="F67"/>
  <c r="F74"/>
  <c r="F81"/>
  <c r="D14" i="10"/>
  <c r="D15"/>
  <c r="D18"/>
  <c r="D19"/>
  <c r="D20"/>
  <c r="D22"/>
  <c r="D23"/>
  <c r="D24"/>
  <c r="D27"/>
  <c r="D29"/>
  <c r="D30"/>
  <c r="D31"/>
  <c r="D32"/>
  <c r="D34"/>
  <c r="D36"/>
  <c r="D37"/>
  <c r="D38"/>
  <c r="D39"/>
  <c r="D41"/>
  <c r="D44"/>
  <c r="D45"/>
  <c r="D46"/>
  <c r="D47"/>
  <c r="D50"/>
  <c r="D49"/>
  <c r="D48"/>
  <c r="D55"/>
  <c r="D56"/>
  <c r="D57"/>
  <c r="D58"/>
  <c r="D63"/>
  <c r="D62"/>
  <c r="D61"/>
  <c r="E61"/>
  <c r="D66"/>
  <c r="D65"/>
  <c r="D64"/>
  <c r="E64"/>
  <c r="D71"/>
  <c r="D70"/>
  <c r="D69"/>
  <c r="D68"/>
  <c r="E68"/>
  <c r="D76"/>
  <c r="D77"/>
  <c r="D84"/>
  <c r="D83"/>
  <c r="D82"/>
  <c r="D94"/>
  <c r="D93"/>
  <c r="D92"/>
  <c r="D91"/>
  <c r="D89"/>
  <c r="D143"/>
  <c r="E143"/>
  <c r="E19" i="5"/>
  <c r="G18"/>
  <c r="F19"/>
  <c r="E18"/>
  <c r="G12"/>
  <c r="E11" i="10"/>
  <c r="F21" i="4"/>
  <c r="F4" i="9"/>
  <c r="F64" i="8"/>
  <c r="F18"/>
  <c r="D81" i="10"/>
  <c r="D79"/>
  <c r="C118"/>
  <c r="C101"/>
  <c r="E180"/>
  <c r="F5" i="8"/>
  <c r="E9" i="10"/>
  <c r="F26" i="4"/>
  <c r="F10" i="8"/>
  <c r="E163" i="10"/>
  <c r="F12" i="9"/>
  <c r="F70" i="8"/>
  <c r="F69"/>
  <c r="D28" i="10"/>
  <c r="F27" i="4"/>
  <c r="F22"/>
  <c r="F6"/>
  <c r="E62" i="10"/>
  <c r="E70"/>
  <c r="E82"/>
  <c r="E86"/>
  <c r="E92"/>
  <c r="E96"/>
  <c r="E106"/>
  <c r="E114"/>
  <c r="E120"/>
  <c r="E132"/>
  <c r="E140"/>
  <c r="E148"/>
  <c r="E156"/>
  <c r="E164"/>
  <c r="E182"/>
  <c r="C109"/>
  <c r="E49"/>
  <c r="E65"/>
  <c r="E69"/>
  <c r="E83"/>
  <c r="E93"/>
  <c r="E103"/>
  <c r="E111"/>
  <c r="E123"/>
  <c r="E129"/>
  <c r="E145"/>
  <c r="E153"/>
  <c r="E161"/>
  <c r="E181"/>
  <c r="C151"/>
  <c r="C135"/>
  <c r="E12" i="5"/>
  <c r="F12"/>
  <c r="D54" i="10"/>
  <c r="D35"/>
  <c r="D21"/>
  <c r="C43"/>
  <c r="C35"/>
  <c r="C26"/>
  <c r="C21"/>
  <c r="C17"/>
  <c r="D17"/>
  <c r="D13"/>
  <c r="D8"/>
  <c r="C54"/>
  <c r="C13"/>
  <c r="D60"/>
  <c r="F58" i="8"/>
  <c r="D43" i="10"/>
  <c r="F48" i="8"/>
  <c r="C127" i="10"/>
  <c r="C159"/>
  <c r="D3" i="9"/>
  <c r="C48" i="10"/>
  <c r="E48"/>
  <c r="C42"/>
  <c r="C53"/>
  <c r="C60"/>
  <c r="D75"/>
  <c r="C91"/>
  <c r="E91"/>
  <c r="C81"/>
  <c r="E81"/>
  <c r="C75"/>
  <c r="C74"/>
  <c r="C73"/>
  <c r="D101"/>
  <c r="D109"/>
  <c r="E109"/>
  <c r="D118"/>
  <c r="D175"/>
  <c r="E175"/>
  <c r="D170"/>
  <c r="E170"/>
  <c r="D127"/>
  <c r="D159"/>
  <c r="C89"/>
  <c r="E89"/>
  <c r="D151"/>
  <c r="E151"/>
  <c r="D135"/>
  <c r="D189"/>
  <c r="C177"/>
  <c r="C176"/>
  <c r="E176"/>
  <c r="C172"/>
  <c r="C171"/>
  <c r="E171"/>
  <c r="E21" i="5"/>
  <c r="F21"/>
  <c r="F18"/>
  <c r="H18"/>
  <c r="G19"/>
  <c r="C79" i="10"/>
  <c r="E79"/>
  <c r="C8"/>
  <c r="C168"/>
  <c r="F9" i="4"/>
  <c r="E17" i="10"/>
  <c r="F5" i="9"/>
  <c r="D26" i="10"/>
  <c r="E26"/>
  <c r="C16"/>
  <c r="E35"/>
  <c r="E127"/>
  <c r="C99"/>
  <c r="E159"/>
  <c r="E101"/>
  <c r="D168"/>
  <c r="E168"/>
  <c r="E118"/>
  <c r="D99"/>
  <c r="F11" i="9"/>
  <c r="D18" i="5"/>
  <c r="D12"/>
  <c r="F23" i="8"/>
  <c r="F13"/>
  <c r="E135" i="10"/>
  <c r="D74"/>
  <c r="E75"/>
  <c r="D188"/>
  <c r="E189"/>
  <c r="D42"/>
  <c r="E42"/>
  <c r="E43"/>
  <c r="D53"/>
  <c r="E54"/>
  <c r="E8"/>
  <c r="E60"/>
  <c r="E13"/>
  <c r="E21"/>
  <c r="E177"/>
  <c r="E172"/>
  <c r="H12" i="5"/>
  <c r="C52" i="10"/>
  <c r="C7"/>
  <c r="G9" i="5"/>
  <c r="G11"/>
  <c r="H19"/>
  <c r="G21"/>
  <c r="H21"/>
  <c r="D16" i="10"/>
  <c r="E16"/>
  <c r="F63" i="8"/>
  <c r="F4" i="4"/>
  <c r="D9" i="5"/>
  <c r="E99" i="10"/>
  <c r="F10" i="9"/>
  <c r="E3"/>
  <c r="F3"/>
  <c r="D52" i="10"/>
  <c r="E52"/>
  <c r="E53"/>
  <c r="D187"/>
  <c r="E188"/>
  <c r="D73"/>
  <c r="E74"/>
  <c r="B23" i="5"/>
  <c r="C5" i="10"/>
  <c r="C4"/>
  <c r="E9" i="5"/>
  <c r="E11"/>
  <c r="F11"/>
  <c r="H9"/>
  <c r="G13"/>
  <c r="D7" i="10"/>
  <c r="H11" i="5"/>
  <c r="E73" i="10"/>
  <c r="D19" i="5"/>
  <c r="D21"/>
  <c r="F4" i="8"/>
  <c r="D5" i="10"/>
  <c r="E7"/>
  <c r="D185"/>
  <c r="E185"/>
  <c r="E187"/>
  <c r="G23" i="5"/>
  <c r="F9"/>
  <c r="E13"/>
  <c r="D11"/>
  <c r="C23"/>
  <c r="D4" i="10"/>
  <c r="E5"/>
  <c r="E23" i="5"/>
  <c r="F13"/>
  <c r="H13"/>
  <c r="D13"/>
  <c r="E4" i="10"/>
</calcChain>
</file>

<file path=xl/sharedStrings.xml><?xml version="1.0" encoding="utf-8"?>
<sst xmlns="http://schemas.openxmlformats.org/spreadsheetml/2006/main" count="389" uniqueCount="258">
  <si>
    <t xml:space="preserve">       PLAN PRIHODA I RASHODA FONDA ZA RAZVOJ I ZAPOŠLJAVANJE ZA 2002. GODINU</t>
  </si>
  <si>
    <t>Materijalni rashodi</t>
  </si>
  <si>
    <t>A. RAČUN PRIHODA I RASHODA</t>
  </si>
  <si>
    <t>3213</t>
  </si>
  <si>
    <t>Naknade troškova zaposlenima</t>
  </si>
  <si>
    <t>3225</t>
  </si>
  <si>
    <t>Rashodi za usluge</t>
  </si>
  <si>
    <t xml:space="preserve">Usluge tekućeg i investicijskog održavanja </t>
  </si>
  <si>
    <t>Financijski rashodi</t>
  </si>
  <si>
    <t>Rashodi za nabavu neproizvedene imovine</t>
  </si>
  <si>
    <t>4123</t>
  </si>
  <si>
    <t>Rashodi za nabavu proizvedene dugotrajne imovine</t>
  </si>
  <si>
    <t>Građevinski objekti</t>
  </si>
  <si>
    <t>4212</t>
  </si>
  <si>
    <t>4213</t>
  </si>
  <si>
    <t>Ceste, željeznice i slični građevinski objekti</t>
  </si>
  <si>
    <t>4214</t>
  </si>
  <si>
    <t>4221</t>
  </si>
  <si>
    <t>4222</t>
  </si>
  <si>
    <t>Postrojenja i oprema</t>
  </si>
  <si>
    <t>4225</t>
  </si>
  <si>
    <t>Prijevozna sredstva</t>
  </si>
  <si>
    <t>4231</t>
  </si>
  <si>
    <t>Nematerijalna proizvedena imovina</t>
  </si>
  <si>
    <t>PRIMICI OD FINANCIJSKE IMOVINE I ZADUŽIVANJA</t>
  </si>
  <si>
    <t>IZDACI ZA FINANCIJSKU IMOVINU I OTPLATE ZAJMOVA</t>
  </si>
  <si>
    <t>PRIHODI OD NEFINANCIJSKE IMOVINE</t>
  </si>
  <si>
    <t>RASHODI ZA NEFINANCIJSKU IMOVINU</t>
  </si>
  <si>
    <t>RAZLIKA - VIŠAK / MANJAK</t>
  </si>
  <si>
    <t>PRIHODI POSLOVANJA</t>
  </si>
  <si>
    <t>Pomoći iz proračuna</t>
  </si>
  <si>
    <t>Tekuće pomoći iz proračuna</t>
  </si>
  <si>
    <t>Kapitalne pomoći iz proračuna</t>
  </si>
  <si>
    <t>Prihodi od imovine</t>
  </si>
  <si>
    <t>Prihodi od financijske imovine</t>
  </si>
  <si>
    <t>B. RAČUN FINANCIRANJA</t>
  </si>
  <si>
    <t>Prihodi od nefinancijske imovine</t>
  </si>
  <si>
    <t>Prihodi po posebnim propisima</t>
  </si>
  <si>
    <t>Ostali nespomenuti prihodi</t>
  </si>
  <si>
    <t>PRIHODI OD PRODAJE NEFINANCIJSKE IMOVINE</t>
  </si>
  <si>
    <t>Zemljište</t>
  </si>
  <si>
    <t>Prihodi od prodaje proizvedene dugotrajne imovine</t>
  </si>
  <si>
    <t>RASHODI POSLOVANJA</t>
  </si>
  <si>
    <t>Rashodi za zaposlene</t>
  </si>
  <si>
    <t>Ostali rashodi za zaposlene</t>
  </si>
  <si>
    <t>Rashodi za materijal i energiju</t>
  </si>
  <si>
    <t>3423</t>
  </si>
  <si>
    <t>Ostali nespomenuti rashodi poslovanja</t>
  </si>
  <si>
    <t>Ostali rashodi</t>
  </si>
  <si>
    <t>Kazne, penali i naknade štete</t>
  </si>
  <si>
    <t>RASHODI ZA NABAVU NEFINANCIJSKE IMOVINE</t>
  </si>
  <si>
    <t xml:space="preserve">Nematerijalna imovina </t>
  </si>
  <si>
    <t>4262</t>
  </si>
  <si>
    <t>Primici od zaduživanja</t>
  </si>
  <si>
    <t>NETO FINANCIRANJE</t>
  </si>
  <si>
    <t>Ostali financijski rashodi</t>
  </si>
  <si>
    <t>VIŠAK / MANJAK + NETO FINANCIRANJE</t>
  </si>
  <si>
    <t>I. OPĆI DIO</t>
  </si>
  <si>
    <t>Kapitalne donacije neprofitnim organizacijama  -  ŽUC</t>
  </si>
  <si>
    <t>Kapitalne donacije - Ž U C</t>
  </si>
  <si>
    <t xml:space="preserve">Kamate na oročena sredstva i depozite po viđenju                                                                 </t>
  </si>
  <si>
    <t xml:space="preserve">Prihodi od zateznih kamata                        </t>
  </si>
  <si>
    <t xml:space="preserve">Prihodi od dividendi                                                                  </t>
  </si>
  <si>
    <t xml:space="preserve">Naknade za ceste     </t>
  </si>
  <si>
    <r>
      <t xml:space="preserve">Naknada za izvanredni prijevoz                                            </t>
    </r>
    <r>
      <rPr>
        <sz val="10"/>
        <color indexed="10"/>
        <rFont val="Times New Roman"/>
        <family val="1"/>
        <charset val="238"/>
      </rPr>
      <t xml:space="preserve">       </t>
    </r>
    <r>
      <rPr>
        <sz val="10"/>
        <color indexed="8"/>
        <rFont val="Times New Roman"/>
        <family val="1"/>
        <charset val="238"/>
      </rPr>
      <t xml:space="preserve">                                      </t>
    </r>
  </si>
  <si>
    <t xml:space="preserve">Naknade za korištenje cestovnog zemljišta                                 </t>
  </si>
  <si>
    <t xml:space="preserve">Naknada za uporabu javnih motornim i priključnim vozila registriranim izvan Republike Hrvatske                             </t>
  </si>
  <si>
    <r>
      <t xml:space="preserve">Sufinanciranje cijene usluge, participacije i slično                    </t>
    </r>
    <r>
      <rPr>
        <b/>
        <sz val="10"/>
        <color indexed="10"/>
        <rFont val="Times New Roman"/>
        <family val="1"/>
        <charset val="238"/>
      </rPr>
      <t xml:space="preserve"> </t>
    </r>
  </si>
  <si>
    <t xml:space="preserve">Ostali nespomenuti prihodi               </t>
  </si>
  <si>
    <r>
      <t xml:space="preserve">Plaće za redovan rad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 </t>
    </r>
  </si>
  <si>
    <r>
      <t xml:space="preserve">Ostali rashodi za zaposlene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</si>
  <si>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Doprinosi na plaće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</si>
  <si>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Službena putovanja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 </t>
    </r>
  </si>
  <si>
    <r>
      <t xml:space="preserve">Naknade za prijevoz, za rad na terenu i odvojeni život </t>
    </r>
    <r>
      <rPr>
        <b/>
        <sz val="9.85"/>
        <color indexed="10"/>
        <rFont val="Times New Roman"/>
        <family val="1"/>
        <charset val="238"/>
      </rPr>
      <t xml:space="preserve">    </t>
    </r>
  </si>
  <si>
    <r>
      <t xml:space="preserve">Stručno usavršavanje zaposlenika       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</si>
  <si>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r>
      <t xml:space="preserve">Uredski materijal i ostali materijalni rashodi                      </t>
    </r>
    <r>
      <rPr>
        <sz val="9.85"/>
        <color indexed="10"/>
        <rFont val="Times New Roman"/>
        <family val="1"/>
        <charset val="238"/>
      </rPr>
      <t xml:space="preserve"> </t>
    </r>
  </si>
  <si>
    <r>
      <t xml:space="preserve">Energija                                                                                          </t>
    </r>
    <r>
      <rPr>
        <sz val="9.85"/>
        <color indexed="10"/>
        <rFont val="Times New Roman"/>
        <family val="1"/>
        <charset val="238"/>
      </rPr>
      <t xml:space="preserve">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</si>
  <si>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Sitni inventar i auto gume                                                            </t>
    </r>
    <r>
      <rPr>
        <b/>
        <sz val="9.85"/>
        <color indexed="8"/>
        <rFont val="Times New Roman"/>
        <family val="1"/>
        <charset val="238"/>
      </rPr>
      <t xml:space="preserve"> </t>
    </r>
  </si>
  <si>
    <r>
      <t xml:space="preserve">Usluge telefona, pošte i prijevoza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</si>
  <si>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t xml:space="preserve">Redovno održ.cesta i objekata                                              </t>
  </si>
  <si>
    <r>
      <t xml:space="preserve">Investicijsko održavanje cesta              </t>
    </r>
    <r>
      <rPr>
        <b/>
        <sz val="9.85"/>
        <color indexed="10"/>
        <rFont val="Times New Roman"/>
        <family val="1"/>
        <charset val="238"/>
      </rPr>
      <t xml:space="preserve">                                </t>
    </r>
  </si>
  <si>
    <r>
      <t xml:space="preserve">Beterment           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</si>
  <si>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t xml:space="preserve">Održavanje zgrada i opreme  </t>
  </si>
  <si>
    <t xml:space="preserve">Usluge promidžbe i informiranja        </t>
  </si>
  <si>
    <t xml:space="preserve">Komunalne usluge                                             </t>
  </si>
  <si>
    <r>
      <t xml:space="preserve">Zakupnine i najamnine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 </t>
    </r>
  </si>
  <si>
    <t xml:space="preserve">Zdravstvene i veterinarske usluge                                               </t>
  </si>
  <si>
    <r>
      <t xml:space="preserve">Intelektualne i osobne usluge          </t>
    </r>
    <r>
      <rPr>
        <sz val="9.85"/>
        <color indexed="10"/>
        <rFont val="Times New Roman"/>
        <family val="1"/>
        <charset val="238"/>
      </rPr>
      <t xml:space="preserve">  </t>
    </r>
  </si>
  <si>
    <r>
      <t xml:space="preserve">Studije i razvojne pripreme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</si>
  <si>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r>
      <t xml:space="preserve">Računalne usluge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</si>
  <si>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t xml:space="preserve">Ostale usluge                             </t>
  </si>
  <si>
    <r>
      <t xml:space="preserve">Naknade za rad predstav. i izvršnih tijela, povjer. i sl.                 </t>
    </r>
    <r>
      <rPr>
        <sz val="9.85"/>
        <color indexed="8"/>
        <rFont val="Times New Roman"/>
        <family val="1"/>
      </rPr>
      <t xml:space="preserve">                                     </t>
    </r>
  </si>
  <si>
    <r>
      <t xml:space="preserve">Premije i osiguranja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</si>
  <si>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Reprezentacija           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 </t>
    </r>
  </si>
  <si>
    <r>
      <t xml:space="preserve">Članarine                      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</si>
  <si>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t xml:space="preserve">Ostali nespomenuti rashodi poslovanja               </t>
  </si>
  <si>
    <r>
      <t xml:space="preserve">Bankarske usluge i usluge platnog prometa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</si>
  <si>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Zatezne kamate      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</si>
  <si>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Ostali nespomenuti financijski rashodi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</si>
  <si>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Naknade šteta pravnim i fizičkim osobama  </t>
    </r>
    <r>
      <rPr>
        <b/>
        <sz val="9.85"/>
        <color indexed="10"/>
        <rFont val="Times New Roman"/>
        <family val="1"/>
        <charset val="238"/>
      </rPr>
      <t xml:space="preserve">                               </t>
    </r>
  </si>
  <si>
    <r>
      <t xml:space="preserve">Licence                 </t>
    </r>
    <r>
      <rPr>
        <b/>
        <sz val="9.85"/>
        <color indexed="10"/>
        <rFont val="Times New Roman"/>
        <family val="1"/>
        <charset val="238"/>
      </rPr>
      <t xml:space="preserve">                                                                          </t>
    </r>
  </si>
  <si>
    <r>
      <t xml:space="preserve">Poslovni objekti   </t>
    </r>
    <r>
      <rPr>
        <b/>
        <sz val="9.85"/>
        <color indexed="10"/>
        <rFont val="Times New Roman"/>
        <family val="1"/>
        <charset val="238"/>
      </rPr>
      <t xml:space="preserve">                                                                       </t>
    </r>
  </si>
  <si>
    <t xml:space="preserve">Ostali građevinski objekti                                           </t>
  </si>
  <si>
    <r>
      <t xml:space="preserve">Uredska oprema i namještaj     </t>
    </r>
    <r>
      <rPr>
        <b/>
        <sz val="10"/>
        <color indexed="10"/>
        <rFont val="Times New Roman"/>
        <family val="1"/>
        <charset val="238"/>
      </rPr>
      <t xml:space="preserve"> </t>
    </r>
  </si>
  <si>
    <r>
      <t xml:space="preserve">Komunikacijska oprema                   </t>
    </r>
    <r>
      <rPr>
        <b/>
        <sz val="9.85"/>
        <color indexed="10"/>
        <rFont val="Times New Roman"/>
        <family val="1"/>
        <charset val="238"/>
      </rPr>
      <t xml:space="preserve">                                           </t>
    </r>
  </si>
  <si>
    <r>
      <t xml:space="preserve">Oprema za održavanje i zaštitu              </t>
    </r>
    <r>
      <rPr>
        <b/>
        <sz val="9.85"/>
        <color indexed="10"/>
        <rFont val="Times New Roman"/>
        <family val="1"/>
        <charset val="238"/>
      </rPr>
      <t xml:space="preserve">                                     </t>
    </r>
  </si>
  <si>
    <t xml:space="preserve">Instrumenti, uređaji i strojevi                                                     </t>
  </si>
  <si>
    <r>
      <t xml:space="preserve">Prijevozna sredstva u cestovnom prometu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</si>
  <si>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Ulaganja u računalne programe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</si>
  <si>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Usluge HAK-a i Hidrometeor. zavoda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</si>
  <si>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t xml:space="preserve">Odvjetničke,revizorske,itd. usluge                                     </t>
  </si>
  <si>
    <r>
      <t xml:space="preserve">Ostale intelektualne usluge   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</si>
  <si>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t>Materijalna imovina - prirodna bogatstva</t>
  </si>
  <si>
    <t>RASHODI  POSLOVANJA</t>
  </si>
  <si>
    <t>PRIHODI POSLOVANJA I PRIHODI OD PRODAJE NEFINANCIJSKE IMOVINE</t>
  </si>
  <si>
    <t>RASHODI POSLOVANJA I RASHODI ZA NABAVU NEFINANCIJSKE IMOVINE</t>
  </si>
  <si>
    <t>Šifra</t>
  </si>
  <si>
    <t>Naziv</t>
  </si>
  <si>
    <t>HRVATSKE  CESTE</t>
  </si>
  <si>
    <t>ADMINISTRATIVNO UPRAVLJANJE I OPREMANJE</t>
  </si>
  <si>
    <t>A1000</t>
  </si>
  <si>
    <t xml:space="preserve">ADMINISTRACIJA I UPRAVLJANJE  </t>
  </si>
  <si>
    <t xml:space="preserve">Ostali rashodi za zaposlene                                     </t>
  </si>
  <si>
    <t xml:space="preserve">Doprinosi za zapošljavanje                                                </t>
  </si>
  <si>
    <t xml:space="preserve">Uredski materijal i ostali materijalni rashodi                      </t>
  </si>
  <si>
    <t xml:space="preserve">Komunalne usluge                                                 </t>
  </si>
  <si>
    <t xml:space="preserve">Zakupnine i najamnine                                                              </t>
  </si>
  <si>
    <t xml:space="preserve">Članarine                                                                                          </t>
  </si>
  <si>
    <t xml:space="preserve">Ostali nespomenuti rashodi poslovanja                        </t>
  </si>
  <si>
    <t xml:space="preserve">Naknade šteta pravnim i fizičkim osobama                                 </t>
  </si>
  <si>
    <t>K2000</t>
  </si>
  <si>
    <t>OPREMANJE</t>
  </si>
  <si>
    <t>K2001</t>
  </si>
  <si>
    <t>INFORMATIZACIJA</t>
  </si>
  <si>
    <t xml:space="preserve">Licence                                                                                            </t>
  </si>
  <si>
    <t>K2002</t>
  </si>
  <si>
    <t>OBNOVA VOZNOG PARKA</t>
  </si>
  <si>
    <t xml:space="preserve">Prijevozna sredstva u cestovnom prometu                                 </t>
  </si>
  <si>
    <t>K2003</t>
  </si>
  <si>
    <t>POSLOVNE ZGRADE</t>
  </si>
  <si>
    <t xml:space="preserve">Ostali građevinski objekti                                                </t>
  </si>
  <si>
    <t>SERVISIRANJE UNUTARNJEG DUGA</t>
  </si>
  <si>
    <t>A1001</t>
  </si>
  <si>
    <t>ZAJMOVI OD TUZEMNIH BANAKA I OSTALIH FINANCIJSKIH INSTITUCIJA IZVAN JAVNOG SEKTORA</t>
  </si>
  <si>
    <t>SERVISIRANJE VANJSKOG DUGA</t>
  </si>
  <si>
    <t>A1002</t>
  </si>
  <si>
    <t>ZAJMOVI OD INOZEMNIH BANAKA I OSTALIH FINANCIJSKIH INSTITUCIJA IZVAN JAVNOG SEKTORA</t>
  </si>
  <si>
    <t>ULAGANJE U DRŽAVNE CESTE PO PROGRAMIMA</t>
  </si>
  <si>
    <t>SPOJEVI NA AUTOCESTE</t>
  </si>
  <si>
    <t>K2004</t>
  </si>
  <si>
    <t>PROGRAM GRADNJE I REKONSTRUKCIJA BRZIH CESTA</t>
  </si>
  <si>
    <t xml:space="preserve">Kapitalizacija kamata po kreditu </t>
  </si>
  <si>
    <t>K2005</t>
  </si>
  <si>
    <t>OSTALI PROGRAMI ZAHVATA NA DRŽAVNIM CESTAMA</t>
  </si>
  <si>
    <t>K2006</t>
  </si>
  <si>
    <t>REKONSTRUKCIJA I UREĐENJE CESTA NA OTOCIMA</t>
  </si>
  <si>
    <t>K2007</t>
  </si>
  <si>
    <t>REKONSTRUKCIJA I UREĐENJE CESTA I MOSTOVA UZ GRANICU</t>
  </si>
  <si>
    <t>K2008</t>
  </si>
  <si>
    <t>PROGRAM DENIVELACIJE I OSIGURANJA CEST.-ŽELJ. PRIJELAZA</t>
  </si>
  <si>
    <t>K2009</t>
  </si>
  <si>
    <t>OSTALI INTERVENTNI PROJEKTI</t>
  </si>
  <si>
    <t>PROGRAM ODRŽAVANJA I UPRAVLJANJA  DRŽAVNIH CESTA</t>
  </si>
  <si>
    <t>A1003</t>
  </si>
  <si>
    <t>REDOVNO ODRŽAVANJE</t>
  </si>
  <si>
    <t>A1004</t>
  </si>
  <si>
    <t>IZVANREDNO ODRŽAVANJE</t>
  </si>
  <si>
    <t>BETTERMENT</t>
  </si>
  <si>
    <t>A1006</t>
  </si>
  <si>
    <t>STUDIJE I RAZVOJNE PRIPREME</t>
  </si>
  <si>
    <t xml:space="preserve">SUFINANCIRANJE  ŽUC-a </t>
  </si>
  <si>
    <t>Kapitalne donacije neprofitnim organizacijama</t>
  </si>
  <si>
    <r>
      <t xml:space="preserve">Plaće za redovan rad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</si>
  <si>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r>
      <t xml:space="preserve">Doprinosi za zdravstveno osiguranje osiguranje </t>
    </r>
    <r>
      <rPr>
        <b/>
        <sz val="9.85"/>
        <color indexed="10"/>
        <rFont val="Times New Roman"/>
        <family val="1"/>
        <charset val="238"/>
      </rPr>
      <t xml:space="preserve">           </t>
    </r>
  </si>
  <si>
    <r>
      <t xml:space="preserve">Službena putovanja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</si>
  <si>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Naknade za prijevoz, za rad na terenu i odvojeni život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</si>
  <si>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Stručno usavršavanje zaposlenika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</si>
  <si>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Energija                  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</si>
  <si>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Usluge telefona, pošte i prijevoza         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</si>
  <si>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r>
      <t xml:space="preserve">Usluge promidžbe i informiranja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</si>
  <si>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Zdravstvene i veterinarske usluge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</si>
  <si>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Intelektualne i osobne usluge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</si>
  <si>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Ostale usluge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</si>
  <si>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r>
      <t xml:space="preserve">Naknade za rad predst.i izvršnih tijela, povjeren. i sl.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</si>
  <si>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Premije i osiguranja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</si>
  <si>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Reprezentacija          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</si>
  <si>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r>
      <t xml:space="preserve">Bankarske usluge i usluge platnog prometa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</si>
  <si>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r>
      <t xml:space="preserve">Negativne tečajne razlike i valutna klauzula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</si>
  <si>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Zatezne kamate          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</si>
  <si>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r>
      <t xml:space="preserve">Ostali nespomenuti financijski rashodi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</si>
  <si>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Uredska oprema i namještaj                      </t>
    </r>
    <r>
      <rPr>
        <b/>
        <sz val="10"/>
        <color indexed="10"/>
        <rFont val="Times New Roman"/>
        <family val="1"/>
        <charset val="238"/>
      </rPr>
      <t xml:space="preserve"> </t>
    </r>
  </si>
  <si>
    <r>
      <t xml:space="preserve">Komunikacijska oprema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</si>
  <si>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Oprema za održavanje i zaštitu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</si>
  <si>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r>
      <t xml:space="preserve">Instrumenti, uređaji i strojevi                                                        </t>
    </r>
    <r>
      <rPr>
        <b/>
        <sz val="10"/>
        <color indexed="10"/>
        <rFont val="Times New Roman"/>
        <family val="1"/>
        <charset val="238"/>
      </rPr>
      <t xml:space="preserve"> </t>
    </r>
  </si>
  <si>
    <r>
      <t xml:space="preserve">Ulaganja u računalne programe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</si>
  <si>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Poslovni objekti        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</si>
  <si>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t xml:space="preserve">II. POSEBNI DIO           </t>
  </si>
  <si>
    <t>IZDACI ZA FINAN.  IMOVINU I OTPLATE ZAJMOVA</t>
  </si>
  <si>
    <t>-</t>
  </si>
  <si>
    <t>03</t>
  </si>
  <si>
    <t xml:space="preserve">SUFINANCIRANJE  </t>
  </si>
  <si>
    <t>A1007</t>
  </si>
  <si>
    <t>Projekcija                           2012.</t>
  </si>
  <si>
    <t>Indeks                                2012/'11</t>
  </si>
  <si>
    <t>K2010</t>
  </si>
  <si>
    <t>Projekcija                           2013.</t>
  </si>
  <si>
    <t>Indeks                                2013/'12</t>
  </si>
  <si>
    <t xml:space="preserve">Doprinosi za obvezno zdravstveno osiguranje </t>
  </si>
  <si>
    <r>
      <t xml:space="preserve">Doprinosi za obvezno osiguranje u slučaju nezaposlenosti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</si>
  <si>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t>Službena, radna i zaštitna odjeća</t>
  </si>
  <si>
    <t>Pristojbe i naknade</t>
  </si>
  <si>
    <r>
      <t xml:space="preserve">Kamate za primljene kredite i zajmove od kreditnih  i ostalih financijskih institucija izvan javnog sektora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  </t>
    </r>
  </si>
  <si>
    <r>
      <t xml:space="preserve">Tuzemne kreditne institucije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</si>
  <si>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Inozemne kreditne institucije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</si>
  <si>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Negativne tečajne razlike i razlike zbog primjene valutne klauzula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</si>
  <si>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r>
      <t xml:space="preserve">Ceste, željeznice i ostali prometni objekti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</si>
  <si>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Prihodi od pozitivnih tečajnih razlika  i razlika zbog primjene valutne klauzule                                   </t>
    </r>
    <r>
      <rPr>
        <b/>
        <sz val="10"/>
        <color indexed="10"/>
        <rFont val="Times New Roman"/>
        <family val="1"/>
        <charset val="238"/>
      </rPr>
      <t xml:space="preserve">  </t>
    </r>
  </si>
  <si>
    <t xml:space="preserve">Korisnička naknada (za prekomjernu upotrebu javne ceste)                 </t>
  </si>
  <si>
    <t>Prihodi od pruženih usuga</t>
  </si>
  <si>
    <t>Otplata glavnice primljenih kredita i zajmova od kreditnih  i ostalih financijskih institucija izvan javnog sektora</t>
  </si>
  <si>
    <t xml:space="preserve">Otplata glavnice primljenih kredita od tuzemnih kreditnih institucija izvan javnog sektora   </t>
  </si>
  <si>
    <t xml:space="preserve">Otplata glavnice primljenih kredita od inozemnih kreditnih institucija    </t>
  </si>
  <si>
    <t xml:space="preserve">Primljeni krediti od tuzemnih kreditnih institucija izvan javnog sektora   </t>
  </si>
  <si>
    <t xml:space="preserve">Primljeni krediti od inozemnih kreditnih institucija    </t>
  </si>
  <si>
    <t>Prihodi od upravnih i administrativnih pristojbi, pristojbi po posebnim propisima i naknada</t>
  </si>
  <si>
    <t>Pomoći iz inozemstva (darovnice) i od subjekata unutar općeg proračuna</t>
  </si>
  <si>
    <t>Prihodi od prodaje proizvoda i robe te pruženih usluga</t>
  </si>
  <si>
    <t>Prihodi od prodaje proizvoda i robe te pruženih usluga i prihodi od donacija</t>
  </si>
  <si>
    <t>Plaće (Bruto)</t>
  </si>
  <si>
    <t xml:space="preserve">Kamate za primljene kredite i zajmove </t>
  </si>
  <si>
    <t>Primljeni krediti i zajmovi od kreditnih i ostalih financijskih institucija izvan javnog sektora</t>
  </si>
  <si>
    <t>Izdaci za otplatu glavnice primljenih kredita i zajmova</t>
  </si>
  <si>
    <t>Doprinosi na plaće</t>
  </si>
  <si>
    <t>Sitni inventar i auto gume</t>
  </si>
  <si>
    <t xml:space="preserve">Službena, radna i zaštitna odjeća i obuća                                                     </t>
  </si>
  <si>
    <t>Financijski  rashodi</t>
  </si>
  <si>
    <t xml:space="preserve">Ostali rashodi </t>
  </si>
  <si>
    <t>Kazne, penali i naknade šteta</t>
  </si>
  <si>
    <t>Rashodi za nabavu proizvedene dugotrajne  imovine</t>
  </si>
  <si>
    <t xml:space="preserve">Prijevozna sredstva </t>
  </si>
  <si>
    <t>Kamate za primljene kredite i zajmove od kreditnih i ostalih financijskih institucija izvan javnog sektora</t>
  </si>
  <si>
    <t xml:space="preserve">Kamate za primljene zajmove </t>
  </si>
  <si>
    <t>Otplata glavnice primljenih kredita i zajmova od kreditnih i ostalih financijskih institucija izvan javnog sektora</t>
  </si>
  <si>
    <t>Otplata glavnice primljenih kredita od tuzemnih kreditnih institucija izvan javnog sektora</t>
  </si>
  <si>
    <t xml:space="preserve">Otplata glavnice primljenih kredita od inozemnih kreditnih institucija </t>
  </si>
  <si>
    <t>Ceste, željeznice i ostali prometni objekti</t>
  </si>
  <si>
    <t xml:space="preserve">Kapitalne donacije </t>
  </si>
  <si>
    <t xml:space="preserve">Indeks                                </t>
  </si>
  <si>
    <t>Prihod od prodaje prijevoznih sredstava</t>
  </si>
  <si>
    <t>Prijevozna sredstva u pomorskom i riječnom prometu</t>
  </si>
  <si>
    <t>Plan                         za 2012.</t>
  </si>
  <si>
    <t>Izvršenje             I-VI 2012.</t>
  </si>
  <si>
    <t>PROMJENE U STANJU DEPOZITA</t>
  </si>
  <si>
    <t>PLAN 2012.</t>
  </si>
  <si>
    <t>IZVRŠENJE
1.-6.2012.</t>
  </si>
  <si>
    <t>INDEKS</t>
  </si>
  <si>
    <t>NAZIV</t>
  </si>
  <si>
    <t xml:space="preserve">IZVRŠENJE  FINANCIJSKOG PLANA
HRVATSKIH CESTA
ZA 1.-6.2012. GODINE </t>
  </si>
</sst>
</file>

<file path=xl/styles.xml><?xml version="1.0" encoding="utf-8"?>
<styleSheet xmlns="http://schemas.openxmlformats.org/spreadsheetml/2006/main">
  <numFmts count="1">
    <numFmt numFmtId="164" formatCode="yyyy\.mm\.dd"/>
  </numFmts>
  <fonts count="61">
    <font>
      <sz val="10"/>
      <color indexed="8"/>
      <name val="MS Sans Serif"/>
      <charset val="238"/>
    </font>
    <font>
      <b/>
      <sz val="9.8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.85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</font>
    <font>
      <b/>
      <i/>
      <sz val="9.85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MS Sans Serif"/>
      <family val="2"/>
      <charset val="238"/>
    </font>
    <font>
      <sz val="14"/>
      <color indexed="8"/>
      <name val="Times New Roman"/>
      <family val="1"/>
    </font>
    <font>
      <sz val="12"/>
      <color indexed="8"/>
      <name val="MS Sans Serif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.85"/>
      <color indexed="8"/>
      <name val="Times New Roman"/>
      <family val="1"/>
      <charset val="238"/>
    </font>
    <font>
      <sz val="9.85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9.85"/>
      <color indexed="10"/>
      <name val="Times New Roman"/>
      <family val="1"/>
      <charset val="238"/>
    </font>
    <font>
      <sz val="9.85"/>
      <color indexed="10"/>
      <name val="Times New Roman"/>
      <family val="1"/>
      <charset val="238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MS Sans Serif"/>
      <family val="2"/>
      <charset val="238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9.85"/>
      <name val="Times New Roman"/>
      <family val="1"/>
    </font>
    <font>
      <i/>
      <sz val="9.85"/>
      <name val="Times New Roman"/>
      <family val="1"/>
    </font>
    <font>
      <sz val="9.85"/>
      <name val="Times New Roman"/>
      <family val="1"/>
    </font>
    <font>
      <sz val="10"/>
      <name val="Times New Roman"/>
      <family val="1"/>
      <charset val="238"/>
    </font>
    <font>
      <sz val="10"/>
      <color indexed="17"/>
      <name val="Times New Roman"/>
      <family val="1"/>
    </font>
    <font>
      <sz val="9.85"/>
      <name val="Times New Roman"/>
      <family val="1"/>
      <charset val="238"/>
    </font>
    <font>
      <sz val="8"/>
      <name val="MS Sans Serif"/>
      <family val="2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indexed="17"/>
      <name val="MS Sans Serif"/>
      <family val="2"/>
      <charset val="238"/>
    </font>
    <font>
      <b/>
      <sz val="9.85"/>
      <name val="Times New Roman"/>
      <family val="1"/>
      <charset val="238"/>
    </font>
    <font>
      <b/>
      <sz val="9.85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56"/>
      <name val="Times New Roman"/>
      <family val="1"/>
    </font>
    <font>
      <b/>
      <sz val="10"/>
      <color indexed="56"/>
      <name val="Times New Roman"/>
      <family val="1"/>
      <charset val="238"/>
    </font>
    <font>
      <sz val="10"/>
      <color indexed="10"/>
      <name val="MS Sans Serif"/>
      <family val="2"/>
      <charset val="238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color indexed="10"/>
      <name val="MS Sans Serif"/>
      <family val="2"/>
      <charset val="238"/>
    </font>
    <font>
      <b/>
      <sz val="10"/>
      <color indexed="10"/>
      <name val="Times New Roman"/>
      <family val="1"/>
      <charset val="238"/>
    </font>
    <font>
      <sz val="10"/>
      <color indexed="9"/>
      <name val="Times New Roman"/>
      <family val="1"/>
      <charset val="238"/>
    </font>
    <font>
      <sz val="10"/>
      <color indexed="9"/>
      <name val="Times New Roman"/>
      <family val="1"/>
    </font>
    <font>
      <sz val="9.85"/>
      <color indexed="9"/>
      <name val="Times New Roman"/>
      <family val="1"/>
      <charset val="238"/>
    </font>
    <font>
      <b/>
      <sz val="10"/>
      <color indexed="9"/>
      <name val="Times New Roman"/>
      <family val="1"/>
    </font>
    <font>
      <sz val="9.85"/>
      <color indexed="9"/>
      <name val="Times New Roman"/>
      <family val="1"/>
    </font>
    <font>
      <sz val="10"/>
      <name val="Geneva"/>
      <charset val="238"/>
    </font>
    <font>
      <sz val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9" fillId="0" borderId="0"/>
    <xf numFmtId="0" fontId="59" fillId="0" borderId="0"/>
    <xf numFmtId="0" fontId="60" fillId="0" borderId="0"/>
  </cellStyleXfs>
  <cellXfs count="273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/>
    <xf numFmtId="0" fontId="10" fillId="0" borderId="0" xfId="0" quotePrefix="1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ill="1" applyBorder="1" applyAlignment="1" applyProtection="1">
      <alignment horizontal="right" vertical="top"/>
    </xf>
    <xf numFmtId="0" fontId="15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/>
    <xf numFmtId="3" fontId="23" fillId="0" borderId="0" xfId="0" applyNumberFormat="1" applyFont="1" applyFill="1" applyBorder="1" applyAlignment="1" applyProtection="1"/>
    <xf numFmtId="3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14" fillId="0" borderId="0" xfId="0" applyNumberFormat="1" applyFont="1" applyFill="1" applyBorder="1" applyAlignment="1" applyProtection="1">
      <alignment wrapText="1"/>
    </xf>
    <xf numFmtId="0" fontId="4" fillId="2" borderId="0" xfId="0" applyFont="1" applyFill="1" applyBorder="1" applyAlignment="1">
      <alignment horizontal="left" vertical="center"/>
    </xf>
    <xf numFmtId="0" fontId="31" fillId="0" borderId="0" xfId="0" applyNumberFormat="1" applyFont="1" applyFill="1" applyBorder="1" applyAlignment="1" applyProtection="1"/>
    <xf numFmtId="3" fontId="15" fillId="0" borderId="0" xfId="0" applyNumberFormat="1" applyFont="1" applyFill="1" applyBorder="1" applyAlignment="1" applyProtection="1"/>
    <xf numFmtId="4" fontId="15" fillId="0" borderId="0" xfId="0" applyNumberFormat="1" applyFont="1" applyFill="1" applyBorder="1" applyAlignment="1" applyProtection="1">
      <alignment wrapText="1"/>
    </xf>
    <xf numFmtId="4" fontId="14" fillId="0" borderId="0" xfId="0" applyNumberFormat="1" applyFont="1" applyFill="1" applyBorder="1" applyAlignment="1" applyProtection="1">
      <alignment wrapText="1"/>
    </xf>
    <xf numFmtId="3" fontId="27" fillId="2" borderId="0" xfId="0" applyNumberFormat="1" applyFont="1" applyFill="1" applyBorder="1" applyAlignment="1" applyProtection="1"/>
    <xf numFmtId="4" fontId="35" fillId="0" borderId="0" xfId="0" applyNumberFormat="1" applyFont="1" applyFill="1" applyBorder="1" applyAlignment="1" applyProtection="1">
      <alignment wrapText="1"/>
    </xf>
    <xf numFmtId="4" fontId="26" fillId="0" borderId="0" xfId="0" applyNumberFormat="1" applyFont="1" applyFill="1" applyBorder="1" applyAlignment="1" applyProtection="1">
      <alignment wrapText="1"/>
    </xf>
    <xf numFmtId="4" fontId="27" fillId="0" borderId="0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/>
    <xf numFmtId="0" fontId="41" fillId="0" borderId="0" xfId="0" applyNumberFormat="1" applyFont="1" applyFill="1" applyBorder="1" applyAlignment="1" applyProtection="1"/>
    <xf numFmtId="3" fontId="27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3" fontId="26" fillId="0" borderId="0" xfId="0" applyNumberFormat="1" applyFont="1" applyFill="1" applyBorder="1" applyAlignment="1" applyProtection="1"/>
    <xf numFmtId="0" fontId="1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quotePrefix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3" fontId="3" fillId="0" borderId="0" xfId="0" quotePrefix="1" applyNumberFormat="1" applyFont="1" applyFill="1" applyBorder="1" applyAlignment="1" applyProtection="1">
      <alignment horizontal="left"/>
    </xf>
    <xf numFmtId="3" fontId="35" fillId="0" borderId="0" xfId="0" applyNumberFormat="1" applyFont="1" applyFill="1" applyBorder="1" applyAlignment="1" applyProtection="1"/>
    <xf numFmtId="0" fontId="42" fillId="0" borderId="0" xfId="0" applyNumberFormat="1" applyFont="1" applyFill="1" applyBorder="1" applyAlignment="1" applyProtection="1"/>
    <xf numFmtId="3" fontId="0" fillId="0" borderId="0" xfId="0" applyNumberFormat="1" applyFill="1" applyBorder="1" applyAlignment="1" applyProtection="1"/>
    <xf numFmtId="3" fontId="36" fillId="0" borderId="0" xfId="0" applyNumberFormat="1" applyFont="1" applyFill="1" applyBorder="1" applyAlignment="1" applyProtection="1"/>
    <xf numFmtId="0" fontId="4" fillId="0" borderId="0" xfId="0" quotePrefix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44" fillId="0" borderId="0" xfId="0" applyFont="1" applyAlignment="1">
      <alignment vertical="center"/>
    </xf>
    <xf numFmtId="3" fontId="44" fillId="0" borderId="0" xfId="0" applyNumberFormat="1" applyFont="1" applyAlignment="1">
      <alignment vertical="center"/>
    </xf>
    <xf numFmtId="3" fontId="4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2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5" fillId="0" borderId="0" xfId="0" quotePrefix="1" applyFont="1" applyAlignment="1">
      <alignment horizontal="left" vertical="center"/>
    </xf>
    <xf numFmtId="0" fontId="1" fillId="0" borderId="0" xfId="0" quotePrefix="1" applyFont="1" applyAlignment="1">
      <alignment horizontal="left" vertical="center"/>
    </xf>
    <xf numFmtId="0" fontId="6" fillId="0" borderId="0" xfId="0" quotePrefix="1" applyNumberFormat="1" applyFont="1" applyFill="1" applyBorder="1" applyAlignment="1" applyProtection="1">
      <alignment horizontal="left"/>
    </xf>
    <xf numFmtId="0" fontId="3" fillId="0" borderId="0" xfId="0" quotePrefix="1" applyNumberFormat="1" applyFont="1" applyFill="1" applyBorder="1" applyAlignment="1" applyProtection="1">
      <alignment horizontal="left"/>
    </xf>
    <xf numFmtId="0" fontId="4" fillId="0" borderId="0" xfId="0" quotePrefix="1" applyFont="1" applyAlignment="1">
      <alignment horizontal="left" vertical="center"/>
    </xf>
    <xf numFmtId="3" fontId="4" fillId="0" borderId="0" xfId="0" quotePrefix="1" applyNumberFormat="1" applyFont="1" applyAlignment="1">
      <alignment horizontal="left" vertical="center"/>
    </xf>
    <xf numFmtId="3" fontId="1" fillId="0" borderId="0" xfId="0" quotePrefix="1" applyNumberFormat="1" applyFont="1" applyAlignment="1">
      <alignment horizontal="left" vertical="center"/>
    </xf>
    <xf numFmtId="3" fontId="5" fillId="0" borderId="0" xfId="0" quotePrefix="1" applyNumberFormat="1" applyFont="1" applyAlignment="1">
      <alignment horizontal="left" vertical="center"/>
    </xf>
    <xf numFmtId="3" fontId="6" fillId="0" borderId="0" xfId="0" applyNumberFormat="1" applyFont="1" applyFill="1" applyBorder="1" applyAlignment="1" applyProtection="1"/>
    <xf numFmtId="3" fontId="46" fillId="0" borderId="0" xfId="0" applyNumberFormat="1" applyFont="1" applyFill="1" applyBorder="1" applyAlignment="1" applyProtection="1"/>
    <xf numFmtId="3" fontId="47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4" fontId="27" fillId="0" borderId="0" xfId="0" applyNumberFormat="1" applyFont="1" applyFill="1" applyBorder="1" applyAlignment="1" applyProtection="1">
      <alignment horizontal="right" wrapText="1"/>
    </xf>
    <xf numFmtId="3" fontId="32" fillId="0" borderId="0" xfId="0" applyNumberFormat="1" applyFont="1" applyAlignment="1">
      <alignment vertical="center"/>
    </xf>
    <xf numFmtId="3" fontId="32" fillId="0" borderId="0" xfId="0" applyNumberFormat="1" applyFont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5" fillId="0" borderId="1" xfId="0" quotePrefix="1" applyNumberFormat="1" applyFont="1" applyFill="1" applyBorder="1" applyAlignment="1" applyProtection="1">
      <alignment horizontal="center" vertical="center"/>
    </xf>
    <xf numFmtId="3" fontId="49" fillId="0" borderId="0" xfId="0" applyNumberFormat="1" applyFont="1" applyFill="1" applyBorder="1" applyAlignment="1" applyProtection="1"/>
    <xf numFmtId="0" fontId="4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 applyProtection="1">
      <alignment wrapText="1"/>
    </xf>
    <xf numFmtId="0" fontId="15" fillId="0" borderId="0" xfId="0" quotePrefix="1" applyNumberFormat="1" applyFont="1" applyFill="1" applyBorder="1" applyAlignment="1" applyProtection="1">
      <alignment horizontal="left" vertical="justify"/>
    </xf>
    <xf numFmtId="0" fontId="27" fillId="0" borderId="0" xfId="0" quotePrefix="1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15" fillId="0" borderId="0" xfId="0" quotePrefix="1" applyNumberFormat="1" applyFont="1" applyFill="1" applyBorder="1" applyAlignment="1" applyProtection="1">
      <alignment horizontal="left"/>
    </xf>
    <xf numFmtId="0" fontId="17" fillId="0" borderId="0" xfId="0" applyFont="1" applyBorder="1" applyAlignment="1">
      <alignment horizontal="left"/>
    </xf>
    <xf numFmtId="0" fontId="4" fillId="0" borderId="0" xfId="0" quotePrefix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4" fillId="0" borderId="0" xfId="0" applyNumberFormat="1" applyFont="1" applyFill="1" applyBorder="1" applyAlignment="1" applyProtection="1">
      <alignment horizontal="left"/>
    </xf>
    <xf numFmtId="0" fontId="16" fillId="0" borderId="0" xfId="0" applyFont="1" applyBorder="1" applyAlignment="1">
      <alignment horizontal="left"/>
    </xf>
    <xf numFmtId="0" fontId="17" fillId="0" borderId="0" xfId="0" quotePrefix="1" applyFont="1" applyBorder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4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  <xf numFmtId="0" fontId="45" fillId="0" borderId="0" xfId="0" applyNumberFormat="1" applyFont="1" applyFill="1" applyBorder="1" applyAlignment="1" applyProtection="1">
      <alignment horizontal="left"/>
    </xf>
    <xf numFmtId="0" fontId="5" fillId="0" borderId="0" xfId="0" applyFont="1" applyAlignment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0" fontId="1" fillId="0" borderId="4" xfId="0" applyFont="1" applyBorder="1" applyAlignment="1">
      <alignment horizontal="left"/>
    </xf>
    <xf numFmtId="0" fontId="1" fillId="0" borderId="4" xfId="0" quotePrefix="1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1" fillId="0" borderId="0" xfId="0" quotePrefix="1" applyFont="1" applyAlignment="1">
      <alignment horizontal="left"/>
    </xf>
    <xf numFmtId="0" fontId="4" fillId="0" borderId="0" xfId="0" quotePrefix="1" applyFont="1" applyAlignment="1">
      <alignment horizontal="left"/>
    </xf>
    <xf numFmtId="0" fontId="15" fillId="0" borderId="0" xfId="0" applyFont="1" applyBorder="1" applyAlignment="1">
      <alignment horizontal="left" vertical="center"/>
    </xf>
    <xf numFmtId="0" fontId="14" fillId="0" borderId="0" xfId="0" quotePrefix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justify"/>
    </xf>
    <xf numFmtId="0" fontId="14" fillId="0" borderId="0" xfId="0" applyNumberFormat="1" applyFont="1" applyFill="1" applyBorder="1" applyAlignment="1" applyProtection="1">
      <alignment horizontal="left" vertical="justify"/>
    </xf>
    <xf numFmtId="3" fontId="27" fillId="0" borderId="0" xfId="0" applyNumberFormat="1" applyFont="1" applyFill="1"/>
    <xf numFmtId="0" fontId="35" fillId="0" borderId="0" xfId="0" applyFont="1" applyFill="1"/>
    <xf numFmtId="0" fontId="35" fillId="0" borderId="0" xfId="0" applyFont="1" applyFill="1" applyAlignment="1">
      <alignment horizontal="center"/>
    </xf>
    <xf numFmtId="3" fontId="35" fillId="0" borderId="0" xfId="0" applyNumberFormat="1" applyFont="1" applyFill="1"/>
    <xf numFmtId="0" fontId="3" fillId="0" borderId="0" xfId="0" applyNumberFormat="1" applyFont="1" applyFill="1" applyBorder="1" applyAlignment="1" applyProtection="1">
      <alignment horizontal="center" vertical="center"/>
    </xf>
    <xf numFmtId="3" fontId="52" fillId="0" borderId="0" xfId="0" applyNumberFormat="1" applyFont="1" applyFill="1" applyBorder="1" applyAlignment="1" applyProtection="1"/>
    <xf numFmtId="3" fontId="51" fillId="0" borderId="0" xfId="0" applyNumberFormat="1" applyFont="1" applyFill="1" applyBorder="1" applyAlignment="1" applyProtection="1">
      <alignment wrapText="1"/>
    </xf>
    <xf numFmtId="3" fontId="35" fillId="0" borderId="0" xfId="0" applyNumberFormat="1" applyFont="1" applyFill="1" applyBorder="1" applyAlignment="1" applyProtection="1">
      <alignment wrapText="1"/>
    </xf>
    <xf numFmtId="3" fontId="3" fillId="0" borderId="0" xfId="0" applyNumberFormat="1" applyFont="1" applyFill="1" applyBorder="1" applyAlignment="1" applyProtection="1">
      <alignment wrapText="1"/>
    </xf>
    <xf numFmtId="0" fontId="27" fillId="2" borderId="3" xfId="0" applyNumberFormat="1" applyFont="1" applyFill="1" applyBorder="1" applyAlignment="1" applyProtection="1">
      <alignment vertical="center"/>
    </xf>
    <xf numFmtId="164" fontId="27" fillId="2" borderId="3" xfId="0" applyNumberFormat="1" applyFont="1" applyFill="1" applyBorder="1" applyAlignment="1">
      <alignment horizontal="left" vertical="center"/>
    </xf>
    <xf numFmtId="4" fontId="15" fillId="0" borderId="0" xfId="0" applyNumberFormat="1" applyFont="1" applyFill="1" applyBorder="1" applyAlignment="1" applyProtection="1">
      <alignment horizontal="right" wrapText="1"/>
    </xf>
    <xf numFmtId="3" fontId="55" fillId="0" borderId="0" xfId="0" applyNumberFormat="1" applyFont="1" applyFill="1" applyBorder="1" applyAlignment="1" applyProtection="1"/>
    <xf numFmtId="3" fontId="54" fillId="0" borderId="0" xfId="0" applyNumberFormat="1" applyFont="1" applyFill="1" applyBorder="1" applyAlignment="1" applyProtection="1"/>
    <xf numFmtId="3" fontId="56" fillId="0" borderId="0" xfId="0" applyNumberFormat="1" applyFont="1" applyFill="1" applyBorder="1" applyAlignment="1">
      <alignment vertical="center"/>
    </xf>
    <xf numFmtId="0" fontId="30" fillId="0" borderId="5" xfId="0" applyNumberFormat="1" applyFont="1" applyFill="1" applyBorder="1" applyAlignment="1" applyProtection="1">
      <alignment horizontal="left" wrapText="1"/>
    </xf>
    <xf numFmtId="0" fontId="29" fillId="0" borderId="0" xfId="0" applyNumberFormat="1" applyFont="1" applyFill="1" applyBorder="1" applyAlignment="1" applyProtection="1">
      <alignment horizontal="left" wrapText="1"/>
    </xf>
    <xf numFmtId="0" fontId="26" fillId="0" borderId="0" xfId="0" applyNumberFormat="1" applyFont="1" applyFill="1" applyBorder="1" applyAlignment="1" applyProtection="1">
      <alignment wrapText="1"/>
    </xf>
    <xf numFmtId="3" fontId="30" fillId="0" borderId="2" xfId="0" applyNumberFormat="1" applyFont="1" applyFill="1" applyBorder="1" applyAlignment="1">
      <alignment horizontal="right"/>
    </xf>
    <xf numFmtId="4" fontId="8" fillId="0" borderId="2" xfId="0" applyNumberFormat="1" applyFont="1" applyFill="1" applyBorder="1" applyAlignment="1" applyProtection="1">
      <alignment wrapText="1"/>
    </xf>
    <xf numFmtId="4" fontId="8" fillId="0" borderId="2" xfId="0" applyNumberFormat="1" applyFont="1" applyFill="1" applyBorder="1" applyAlignment="1">
      <alignment horizontal="right" wrapText="1"/>
    </xf>
    <xf numFmtId="4" fontId="41" fillId="0" borderId="2" xfId="0" applyNumberFormat="1" applyFont="1" applyFill="1" applyBorder="1" applyAlignment="1">
      <alignment horizontal="right"/>
    </xf>
    <xf numFmtId="4" fontId="8" fillId="0" borderId="2" xfId="0" applyNumberFormat="1" applyFont="1" applyFill="1" applyBorder="1" applyAlignment="1" applyProtection="1">
      <alignment horizontal="right" wrapText="1"/>
    </xf>
    <xf numFmtId="3" fontId="30" fillId="0" borderId="2" xfId="0" applyNumberFormat="1" applyFont="1" applyFill="1" applyBorder="1" applyAlignment="1" applyProtection="1">
      <alignment wrapText="1"/>
    </xf>
    <xf numFmtId="0" fontId="29" fillId="0" borderId="0" xfId="0" quotePrefix="1" applyNumberFormat="1" applyFont="1" applyFill="1" applyBorder="1" applyAlignment="1" applyProtection="1">
      <alignment horizontal="left" wrapText="1"/>
    </xf>
    <xf numFmtId="3" fontId="25" fillId="0" borderId="0" xfId="0" applyNumberFormat="1" applyFont="1" applyFill="1" applyBorder="1" applyAlignment="1" applyProtection="1">
      <alignment wrapText="1"/>
    </xf>
    <xf numFmtId="0" fontId="29" fillId="0" borderId="6" xfId="0" quotePrefix="1" applyNumberFormat="1" applyFont="1" applyFill="1" applyBorder="1" applyAlignment="1" applyProtection="1">
      <alignment horizontal="left" wrapText="1"/>
    </xf>
    <xf numFmtId="3" fontId="31" fillId="0" borderId="0" xfId="0" applyNumberFormat="1" applyFont="1" applyFill="1" applyAlignment="1">
      <alignment horizontal="right" vertical="center"/>
    </xf>
    <xf numFmtId="3" fontId="30" fillId="0" borderId="2" xfId="0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right"/>
    </xf>
    <xf numFmtId="0" fontId="30" fillId="0" borderId="3" xfId="0" quotePrefix="1" applyFont="1" applyFill="1" applyBorder="1" applyAlignment="1">
      <alignment horizontal="left" vertical="center"/>
    </xf>
    <xf numFmtId="3" fontId="30" fillId="0" borderId="3" xfId="0" applyNumberFormat="1" applyFont="1" applyFill="1" applyBorder="1" applyAlignment="1" applyProtection="1">
      <alignment wrapText="1"/>
    </xf>
    <xf numFmtId="3" fontId="12" fillId="0" borderId="0" xfId="0" applyNumberFormat="1" applyFont="1" applyFill="1" applyAlignment="1">
      <alignment horizontal="right" vertical="center"/>
    </xf>
    <xf numFmtId="0" fontId="53" fillId="0" borderId="0" xfId="0" applyNumberFormat="1" applyFont="1" applyFill="1" applyBorder="1" applyAlignment="1" applyProtection="1"/>
    <xf numFmtId="3" fontId="53" fillId="0" borderId="0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>
      <alignment horizontal="left" wrapText="1"/>
    </xf>
    <xf numFmtId="0" fontId="8" fillId="0" borderId="5" xfId="0" quotePrefix="1" applyFont="1" applyFill="1" applyBorder="1" applyAlignment="1">
      <alignment horizontal="left"/>
    </xf>
    <xf numFmtId="0" fontId="8" fillId="0" borderId="5" xfId="0" quotePrefix="1" applyNumberFormat="1" applyFont="1" applyFill="1" applyBorder="1" applyAlignment="1" applyProtection="1">
      <alignment horizontal="left" wrapText="1"/>
    </xf>
    <xf numFmtId="0" fontId="30" fillId="0" borderId="5" xfId="0" quotePrefix="1" applyNumberFormat="1" applyFont="1" applyFill="1" applyBorder="1" applyAlignment="1" applyProtection="1">
      <alignment horizontal="left" wrapText="1"/>
    </xf>
    <xf numFmtId="0" fontId="7" fillId="0" borderId="5" xfId="0" quotePrefix="1" applyFont="1" applyBorder="1" applyAlignment="1">
      <alignment horizontal="left" wrapText="1"/>
    </xf>
    <xf numFmtId="3" fontId="30" fillId="0" borderId="2" xfId="1" applyNumberFormat="1" applyFont="1" applyFill="1" applyBorder="1" applyAlignment="1">
      <alignment horizontal="center" vertical="top" wrapText="1"/>
    </xf>
    <xf numFmtId="4" fontId="30" fillId="0" borderId="2" xfId="1" applyNumberFormat="1" applyFont="1" applyFill="1" applyBorder="1" applyAlignment="1">
      <alignment horizontal="center" vertical="top" wrapText="1"/>
    </xf>
    <xf numFmtId="2" fontId="30" fillId="0" borderId="2" xfId="2" applyNumberFormat="1" applyFont="1" applyFill="1" applyBorder="1" applyAlignment="1">
      <alignment horizontal="center" vertical="top"/>
    </xf>
    <xf numFmtId="0" fontId="26" fillId="0" borderId="1" xfId="0" applyNumberFormat="1" applyFont="1" applyFill="1" applyBorder="1" applyAlignment="1" applyProtection="1">
      <alignment horizontal="center" wrapText="1"/>
    </xf>
    <xf numFmtId="0" fontId="25" fillId="0" borderId="1" xfId="0" quotePrefix="1" applyNumberFormat="1" applyFont="1" applyFill="1" applyBorder="1" applyAlignment="1" applyProtection="1">
      <alignment horizontal="left" wrapText="1"/>
    </xf>
    <xf numFmtId="3" fontId="25" fillId="0" borderId="1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3" fontId="2" fillId="0" borderId="0" xfId="0" applyNumberFormat="1" applyFont="1" applyFill="1" applyBorder="1" applyAlignment="1" applyProtection="1">
      <alignment wrapText="1"/>
    </xf>
    <xf numFmtId="0" fontId="2" fillId="0" borderId="0" xfId="0" quotePrefix="1" applyNumberFormat="1" applyFont="1" applyFill="1" applyBorder="1" applyAlignment="1" applyProtection="1">
      <alignment horizontal="left" wrapText="1"/>
    </xf>
    <xf numFmtId="0" fontId="14" fillId="0" borderId="0" xfId="0" quotePrefix="1" applyNumberFormat="1" applyFont="1" applyFill="1" applyBorder="1" applyAlignment="1" applyProtection="1">
      <alignment horizontal="left" wrapText="1"/>
    </xf>
    <xf numFmtId="3" fontId="54" fillId="0" borderId="0" xfId="0" applyNumberFormat="1" applyFont="1" applyFill="1" applyBorder="1" applyAlignment="1" applyProtection="1">
      <alignment wrapText="1"/>
    </xf>
    <xf numFmtId="3" fontId="14" fillId="0" borderId="0" xfId="0" applyNumberFormat="1" applyFont="1" applyFill="1" applyBorder="1" applyAlignment="1" applyProtection="1">
      <alignment wrapText="1"/>
    </xf>
    <xf numFmtId="0" fontId="3" fillId="0" borderId="0" xfId="0" quotePrefix="1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left" wrapText="1"/>
    </xf>
    <xf numFmtId="3" fontId="55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14" fillId="0" borderId="0" xfId="0" applyNumberFormat="1" applyFont="1" applyFill="1" applyBorder="1" applyAlignment="1" applyProtection="1">
      <alignment vertical="center" wrapText="1"/>
    </xf>
    <xf numFmtId="3" fontId="26" fillId="0" borderId="0" xfId="0" applyNumberFormat="1" applyFont="1" applyFill="1" applyBorder="1" applyAlignment="1" applyProtection="1">
      <alignment wrapText="1"/>
    </xf>
    <xf numFmtId="0" fontId="27" fillId="0" borderId="0" xfId="0" applyNumberFormat="1" applyFont="1" applyFill="1" applyBorder="1" applyAlignment="1" applyProtection="1">
      <alignment wrapText="1"/>
    </xf>
    <xf numFmtId="0" fontId="27" fillId="0" borderId="0" xfId="0" applyNumberFormat="1" applyFont="1" applyFill="1" applyBorder="1" applyAlignment="1" applyProtection="1">
      <alignment horizontal="center" wrapText="1"/>
    </xf>
    <xf numFmtId="3" fontId="27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>
      <alignment horizontal="center" wrapText="1"/>
    </xf>
    <xf numFmtId="0" fontId="14" fillId="0" borderId="0" xfId="0" applyNumberFormat="1" applyFont="1" applyFill="1" applyBorder="1" applyAlignment="1" applyProtection="1">
      <alignment horizontal="center" wrapText="1"/>
    </xf>
    <xf numFmtId="0" fontId="25" fillId="0" borderId="1" xfId="0" applyNumberFormat="1" applyFont="1" applyFill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27" fillId="0" borderId="0" xfId="0" applyNumberFormat="1" applyFont="1" applyFill="1" applyBorder="1" applyAlignment="1" applyProtection="1">
      <alignment horizontal="left" wrapText="1"/>
    </xf>
    <xf numFmtId="0" fontId="10" fillId="0" borderId="0" xfId="0" applyNumberFormat="1" applyFont="1" applyFill="1" applyBorder="1" applyAlignment="1" applyProtection="1">
      <alignment horizontal="left"/>
    </xf>
    <xf numFmtId="0" fontId="3" fillId="0" borderId="3" xfId="0" applyNumberFormat="1" applyFont="1" applyFill="1" applyBorder="1" applyAlignment="1" applyProtection="1">
      <alignment horizontal="left"/>
    </xf>
    <xf numFmtId="0" fontId="1" fillId="0" borderId="3" xfId="0" quotePrefix="1" applyFont="1" applyBorder="1" applyAlignment="1">
      <alignment horizontal="center" vertical="center" wrapText="1"/>
    </xf>
    <xf numFmtId="0" fontId="27" fillId="0" borderId="3" xfId="3" applyFont="1" applyBorder="1" applyAlignment="1">
      <alignment horizontal="center" vertical="top" wrapText="1"/>
    </xf>
    <xf numFmtId="3" fontId="25" fillId="0" borderId="3" xfId="1" applyNumberFormat="1" applyFont="1" applyFill="1" applyBorder="1" applyAlignment="1">
      <alignment horizontal="center" vertical="top" wrapText="1"/>
    </xf>
    <xf numFmtId="4" fontId="25" fillId="0" borderId="3" xfId="1" applyNumberFormat="1" applyFont="1" applyFill="1" applyBorder="1" applyAlignment="1">
      <alignment horizontal="center" vertical="top" wrapText="1"/>
    </xf>
    <xf numFmtId="2" fontId="25" fillId="0" borderId="3" xfId="2" applyNumberFormat="1" applyFont="1" applyFill="1" applyBorder="1" applyAlignment="1">
      <alignment horizontal="center" vertical="top"/>
    </xf>
    <xf numFmtId="0" fontId="32" fillId="0" borderId="1" xfId="0" quotePrefix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right"/>
    </xf>
    <xf numFmtId="0" fontId="32" fillId="0" borderId="0" xfId="0" quotePrefix="1" applyFont="1" applyFill="1" applyBorder="1" applyAlignment="1">
      <alignment horizontal="left"/>
    </xf>
    <xf numFmtId="3" fontId="25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right" vertical="top"/>
    </xf>
    <xf numFmtId="0" fontId="16" fillId="0" borderId="0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4" fillId="0" borderId="0" xfId="0" quotePrefix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center"/>
    </xf>
    <xf numFmtId="0" fontId="1" fillId="0" borderId="0" xfId="0" quotePrefix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 applyProtection="1">
      <alignment horizontal="right" vertical="top"/>
    </xf>
    <xf numFmtId="0" fontId="17" fillId="0" borderId="0" xfId="0" quotePrefix="1" applyFont="1" applyFill="1" applyBorder="1" applyAlignment="1">
      <alignment horizontal="right" vertical="top"/>
    </xf>
    <xf numFmtId="0" fontId="14" fillId="0" borderId="0" xfId="0" applyNumberFormat="1" applyFont="1" applyFill="1" applyBorder="1" applyAlignment="1" applyProtection="1"/>
    <xf numFmtId="0" fontId="17" fillId="0" borderId="0" xfId="0" quotePrefix="1" applyFont="1" applyFill="1" applyBorder="1" applyAlignment="1">
      <alignment horizontal="left" vertical="center"/>
    </xf>
    <xf numFmtId="3" fontId="56" fillId="0" borderId="0" xfId="0" applyNumberFormat="1" applyFont="1" applyFill="1" applyBorder="1" applyAlignment="1">
      <alignment horizontal="right" vertical="center"/>
    </xf>
    <xf numFmtId="3" fontId="3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3" fontId="14" fillId="0" borderId="0" xfId="0" applyNumberFormat="1" applyFont="1" applyFill="1" applyBorder="1" applyAlignment="1" applyProtection="1"/>
    <xf numFmtId="3" fontId="57" fillId="0" borderId="0" xfId="0" applyNumberFormat="1" applyFont="1" applyFill="1" applyBorder="1" applyAlignment="1" applyProtection="1"/>
    <xf numFmtId="0" fontId="4" fillId="0" borderId="0" xfId="0" applyFont="1" applyFill="1" applyBorder="1" applyAlignment="1">
      <alignment horizontal="left" vertical="center" wrapText="1"/>
    </xf>
    <xf numFmtId="0" fontId="4" fillId="0" borderId="0" xfId="0" quotePrefix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right" vertical="top"/>
    </xf>
    <xf numFmtId="0" fontId="32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right" vertical="top"/>
    </xf>
    <xf numFmtId="0" fontId="3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top"/>
    </xf>
    <xf numFmtId="0" fontId="3" fillId="0" borderId="0" xfId="0" quotePrefix="1" applyNumberFormat="1" applyFont="1" applyFill="1" applyBorder="1" applyAlignment="1" applyProtection="1">
      <alignment horizontal="right" vertical="top"/>
    </xf>
    <xf numFmtId="0" fontId="5" fillId="0" borderId="0" xfId="0" quotePrefix="1" applyFont="1" applyFill="1" applyBorder="1" applyAlignment="1">
      <alignment horizontal="right" vertical="top"/>
    </xf>
    <xf numFmtId="3" fontId="2" fillId="0" borderId="0" xfId="0" quotePrefix="1" applyNumberFormat="1" applyFont="1" applyFill="1" applyBorder="1" applyAlignment="1" applyProtection="1">
      <alignment horizontal="left"/>
    </xf>
    <xf numFmtId="0" fontId="6" fillId="0" borderId="0" xfId="0" quotePrefix="1" applyNumberFormat="1" applyFont="1" applyFill="1" applyBorder="1" applyAlignment="1" applyProtection="1">
      <alignment horizontal="right" vertical="top"/>
    </xf>
    <xf numFmtId="4" fontId="25" fillId="0" borderId="0" xfId="0" applyNumberFormat="1" applyFont="1" applyFill="1" applyBorder="1" applyAlignment="1" applyProtection="1">
      <alignment wrapText="1"/>
    </xf>
    <xf numFmtId="0" fontId="32" fillId="0" borderId="1" xfId="0" quotePrefix="1" applyFont="1" applyFill="1" applyBorder="1" applyAlignment="1">
      <alignment horizontal="left" vertical="center" wrapText="1"/>
    </xf>
    <xf numFmtId="0" fontId="25" fillId="0" borderId="0" xfId="0" applyNumberFormat="1" applyFont="1" applyFill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25" fillId="0" borderId="0" xfId="0" applyNumberFormat="1" applyFont="1" applyFill="1" applyBorder="1" applyAlignment="1" applyProtection="1">
      <alignment horizontal="left" vertical="top"/>
    </xf>
    <xf numFmtId="0" fontId="8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/>
    </xf>
    <xf numFmtId="164" fontId="40" fillId="0" borderId="0" xfId="0" applyNumberFormat="1" applyFont="1" applyFill="1" applyBorder="1" applyAlignment="1">
      <alignment horizontal="left"/>
    </xf>
    <xf numFmtId="0" fontId="40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6" fillId="0" borderId="0" xfId="0" quotePrefix="1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justify"/>
    </xf>
    <xf numFmtId="0" fontId="4" fillId="0" borderId="0" xfId="0" quotePrefix="1" applyFont="1" applyFill="1" applyBorder="1" applyAlignment="1">
      <alignment horizontal="left" vertical="top"/>
    </xf>
    <xf numFmtId="0" fontId="14" fillId="0" borderId="0" xfId="0" quotePrefix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 applyProtection="1"/>
    <xf numFmtId="0" fontId="14" fillId="0" borderId="0" xfId="0" applyFont="1" applyFill="1" applyBorder="1" applyAlignment="1">
      <alignment horizontal="left" vertical="justify"/>
    </xf>
    <xf numFmtId="0" fontId="14" fillId="0" borderId="0" xfId="0" applyFont="1" applyFill="1" applyBorder="1" applyAlignment="1">
      <alignment horizontal="left" vertical="center"/>
    </xf>
    <xf numFmtId="3" fontId="37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3" fontId="43" fillId="0" borderId="0" xfId="0" applyNumberFormat="1" applyFont="1" applyFill="1" applyBorder="1" applyAlignment="1">
      <alignment vertical="center"/>
    </xf>
    <xf numFmtId="3" fontId="58" fillId="0" borderId="0" xfId="0" applyNumberFormat="1" applyFont="1" applyFill="1" applyBorder="1" applyAlignment="1">
      <alignment vertical="center"/>
    </xf>
    <xf numFmtId="3" fontId="34" fillId="0" borderId="0" xfId="0" applyNumberFormat="1" applyFont="1" applyFill="1" applyBorder="1" applyAlignment="1">
      <alignment vertical="center"/>
    </xf>
    <xf numFmtId="3" fontId="48" fillId="0" borderId="0" xfId="0" applyNumberFormat="1" applyFont="1" applyFill="1" applyBorder="1" applyAlignment="1" applyProtection="1"/>
    <xf numFmtId="3" fontId="1" fillId="0" borderId="0" xfId="0" applyNumberFormat="1" applyFont="1" applyFill="1" applyBorder="1" applyAlignment="1">
      <alignment vertical="center"/>
    </xf>
    <xf numFmtId="0" fontId="29" fillId="0" borderId="0" xfId="0" quotePrefix="1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4" fontId="7" fillId="0" borderId="0" xfId="0" quotePrefix="1" applyNumberFormat="1" applyFont="1" applyAlignment="1">
      <alignment horizontal="left" vertical="center" wrapText="1"/>
    </xf>
    <xf numFmtId="0" fontId="0" fillId="0" borderId="0" xfId="0" applyNumberFormat="1" applyFill="1" applyBorder="1" applyAlignment="1" applyProtection="1">
      <alignment wrapText="1"/>
    </xf>
    <xf numFmtId="164" fontId="50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wrapText="1"/>
    </xf>
    <xf numFmtId="0" fontId="11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50" fillId="0" borderId="6" xfId="0" quotePrefix="1" applyNumberFormat="1" applyFont="1" applyFill="1" applyBorder="1" applyAlignment="1" applyProtection="1">
      <alignment horizontal="center" vertical="center" wrapText="1"/>
    </xf>
    <xf numFmtId="0" fontId="39" fillId="2" borderId="6" xfId="0" applyNumberFormat="1" applyFont="1" applyFill="1" applyBorder="1" applyAlignment="1" applyProtection="1">
      <alignment horizontal="center" vertical="center"/>
    </xf>
    <xf numFmtId="0" fontId="0" fillId="0" borderId="6" xfId="0" applyNumberFormat="1" applyFill="1" applyBorder="1" applyAlignment="1" applyProtection="1">
      <alignment horizontal="center" vertical="center"/>
    </xf>
  </cellXfs>
  <cellStyles count="4">
    <cellStyle name="Normal" xfId="0" builtinId="0"/>
    <cellStyle name="Obično_Polugodišnji-sabor" xfId="1"/>
    <cellStyle name="Obično_Raeun financiranja 06-05" xfId="2"/>
    <cellStyle name="Obično_Rebalans 04 - PRIHODI- Zadnji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topLeftCell="A3" workbookViewId="0">
      <selection activeCell="A6" sqref="A6:H6"/>
    </sheetView>
  </sheetViews>
  <sheetFormatPr defaultColWidth="11.42578125" defaultRowHeight="12.75"/>
  <cols>
    <col min="1" max="1" width="46" style="1" customWidth="1"/>
    <col min="2" max="2" width="15.42578125" style="1" customWidth="1"/>
    <col min="3" max="3" width="15.140625" style="1" customWidth="1"/>
    <col min="4" max="4" width="9.7109375" bestFit="1" customWidth="1"/>
    <col min="5" max="5" width="14.85546875" hidden="1" customWidth="1"/>
    <col min="6" max="6" width="7.85546875" hidden="1" customWidth="1"/>
    <col min="7" max="7" width="15" hidden="1" customWidth="1"/>
    <col min="8" max="8" width="7.85546875" hidden="1" customWidth="1"/>
    <col min="9" max="9" width="0" hidden="1" customWidth="1"/>
    <col min="10" max="10" width="15.85546875" hidden="1" customWidth="1"/>
    <col min="11" max="11" width="14.28515625" hidden="1" customWidth="1"/>
    <col min="12" max="12" width="16.7109375" customWidth="1"/>
    <col min="13" max="13" width="11.28515625" hidden="1" customWidth="1"/>
    <col min="14" max="14" width="16.42578125" customWidth="1"/>
    <col min="15" max="15" width="0" hidden="1" customWidth="1"/>
    <col min="16" max="16" width="15.42578125" customWidth="1"/>
  </cols>
  <sheetData>
    <row r="1" spans="1:16" ht="12.75" hidden="1" customHeight="1">
      <c r="A1" s="260" t="s">
        <v>0</v>
      </c>
      <c r="B1" s="261"/>
      <c r="C1" s="74"/>
    </row>
    <row r="2" spans="1:16" ht="27.75" hidden="1" customHeight="1">
      <c r="A2" s="261"/>
      <c r="B2" s="261"/>
      <c r="C2" s="74"/>
    </row>
    <row r="3" spans="1:16" ht="27.75" customHeight="1">
      <c r="A3" s="262" t="s">
        <v>257</v>
      </c>
      <c r="B3" s="263"/>
      <c r="C3" s="263"/>
      <c r="D3" s="264"/>
      <c r="E3" s="265"/>
      <c r="F3" s="265"/>
      <c r="G3" s="265"/>
      <c r="H3" s="265"/>
    </row>
    <row r="4" spans="1:16" ht="27.75" customHeight="1">
      <c r="A4" s="263"/>
      <c r="B4" s="263"/>
      <c r="C4" s="263"/>
      <c r="D4" s="264"/>
      <c r="E4" s="265"/>
      <c r="F4" s="265"/>
      <c r="G4" s="265"/>
      <c r="H4" s="265"/>
    </row>
    <row r="5" spans="1:16" s="8" customFormat="1" ht="24" customHeight="1">
      <c r="A5" s="266" t="s">
        <v>57</v>
      </c>
      <c r="B5" s="257"/>
      <c r="C5" s="257"/>
      <c r="D5" s="257"/>
      <c r="E5" s="258"/>
      <c r="F5" s="258"/>
      <c r="G5" s="258"/>
      <c r="H5" s="259"/>
    </row>
    <row r="6" spans="1:16" s="1" customFormat="1" ht="24" customHeight="1">
      <c r="A6" s="266" t="s">
        <v>2</v>
      </c>
      <c r="B6" s="257"/>
      <c r="C6" s="257"/>
      <c r="D6" s="257"/>
      <c r="E6" s="258"/>
      <c r="F6" s="258"/>
      <c r="G6" s="258"/>
      <c r="H6" s="259"/>
    </row>
    <row r="7" spans="1:16" s="1" customFormat="1" ht="13.5" customHeight="1">
      <c r="A7" s="130"/>
      <c r="B7" s="131"/>
      <c r="C7" s="131"/>
      <c r="D7" s="29"/>
      <c r="E7" s="29"/>
      <c r="F7" s="29"/>
      <c r="G7" s="29"/>
    </row>
    <row r="8" spans="1:16" s="1" customFormat="1" ht="38.25">
      <c r="A8" s="153"/>
      <c r="B8" s="154" t="s">
        <v>253</v>
      </c>
      <c r="C8" s="155" t="s">
        <v>254</v>
      </c>
      <c r="D8" s="156" t="s">
        <v>255</v>
      </c>
      <c r="E8" s="83" t="s">
        <v>202</v>
      </c>
      <c r="F8" s="84" t="s">
        <v>203</v>
      </c>
      <c r="G8" s="83" t="s">
        <v>205</v>
      </c>
      <c r="H8" s="83" t="s">
        <v>206</v>
      </c>
      <c r="L8" s="118"/>
      <c r="N8" s="118"/>
    </row>
    <row r="9" spans="1:16" s="1" customFormat="1" ht="22.5" customHeight="1">
      <c r="A9" s="149" t="s">
        <v>29</v>
      </c>
      <c r="B9" s="132">
        <f ca="1">prihodi!D4</f>
        <v>1450700000</v>
      </c>
      <c r="C9" s="132">
        <f ca="1">prihodi!E4</f>
        <v>650468081.64999998</v>
      </c>
      <c r="D9" s="133">
        <f ca="1">C9/B9*100</f>
        <v>44.838221661956297</v>
      </c>
      <c r="E9" s="132" t="e">
        <f ca="1">prihodi!#REF!</f>
        <v>#REF!</v>
      </c>
      <c r="F9" s="134" t="e">
        <f ca="1">E9/#REF!*100</f>
        <v>#REF!</v>
      </c>
      <c r="G9" s="132" t="e">
        <f ca="1">prihodi!#REF!</f>
        <v>#REF!</v>
      </c>
      <c r="H9" s="134" t="e">
        <f>G9/E9*100</f>
        <v>#REF!</v>
      </c>
      <c r="L9" s="2"/>
    </row>
    <row r="10" spans="1:16" s="1" customFormat="1" ht="22.5" customHeight="1">
      <c r="A10" s="150" t="s">
        <v>26</v>
      </c>
      <c r="B10" s="132">
        <f ca="1">prihodi!D30</f>
        <v>0</v>
      </c>
      <c r="C10" s="132">
        <f ca="1">prihodi!E30</f>
        <v>89431</v>
      </c>
      <c r="D10" s="135" t="s">
        <v>198</v>
      </c>
      <c r="E10" s="132" t="e">
        <f ca="1">prihodi!#REF!</f>
        <v>#REF!</v>
      </c>
      <c r="F10" s="136" t="s">
        <v>198</v>
      </c>
      <c r="G10" s="132" t="e">
        <f ca="1">prihodi!#REF!</f>
        <v>#REF!</v>
      </c>
      <c r="H10" s="136" t="s">
        <v>198</v>
      </c>
      <c r="L10" s="2"/>
      <c r="N10" s="2"/>
      <c r="P10" s="2"/>
    </row>
    <row r="11" spans="1:16" s="1" customFormat="1" ht="22.5" customHeight="1">
      <c r="A11" s="151" t="s">
        <v>113</v>
      </c>
      <c r="B11" s="137">
        <f ca="1">'rashodi-opći dio'!D4</f>
        <v>1322930000</v>
      </c>
      <c r="C11" s="137">
        <f ca="1">'rashodi-opći dio'!E4</f>
        <v>504229237</v>
      </c>
      <c r="D11" s="133">
        <f ca="1">C11/B11*100</f>
        <v>38.11458179949053</v>
      </c>
      <c r="E11" s="137" t="e">
        <f ca="1">'rashodi-opći dio'!#REF!</f>
        <v>#REF!</v>
      </c>
      <c r="F11" s="134" t="e">
        <f ca="1">E11/#REF!*100</f>
        <v>#REF!</v>
      </c>
      <c r="G11" s="137" t="e">
        <f ca="1">'rashodi-opći dio'!#REF!</f>
        <v>#REF!</v>
      </c>
      <c r="H11" s="134" t="e">
        <f>G11/E11*100</f>
        <v>#REF!</v>
      </c>
      <c r="L11" s="2"/>
    </row>
    <row r="12" spans="1:16" s="1" customFormat="1" ht="22.5" customHeight="1">
      <c r="A12" s="150" t="s">
        <v>27</v>
      </c>
      <c r="B12" s="137">
        <f ca="1">'rashodi-opći dio'!D63</f>
        <v>1267770000</v>
      </c>
      <c r="C12" s="137">
        <f ca="1">'rashodi-opći dio'!E63</f>
        <v>526406620</v>
      </c>
      <c r="D12" s="133">
        <f ca="1">C12/B12*100</f>
        <v>41.522249303895819</v>
      </c>
      <c r="E12" s="137" t="e">
        <f ca="1">'rashodi-opći dio'!#REF!</f>
        <v>#REF!</v>
      </c>
      <c r="F12" s="134" t="e">
        <f ca="1">E12/#REF!*100</f>
        <v>#REF!</v>
      </c>
      <c r="G12" s="137" t="e">
        <f ca="1">'rashodi-opći dio'!#REF!</f>
        <v>#REF!</v>
      </c>
      <c r="H12" s="134" t="e">
        <f>G12/E12*100</f>
        <v>#REF!</v>
      </c>
      <c r="J12" s="2"/>
      <c r="K12" s="2"/>
      <c r="L12" s="2"/>
      <c r="M12" s="2"/>
      <c r="N12" s="2"/>
      <c r="O12" s="2"/>
      <c r="P12" s="2"/>
    </row>
    <row r="13" spans="1:16" s="15" customFormat="1" ht="22.5" customHeight="1">
      <c r="A13" s="151" t="s">
        <v>28</v>
      </c>
      <c r="B13" s="137">
        <f>B9+B10-B11-B12</f>
        <v>-1140000000</v>
      </c>
      <c r="C13" s="137">
        <f>C9+C10-C11-C12</f>
        <v>-380078344.35000002</v>
      </c>
      <c r="D13" s="133">
        <f>C13/B13*100</f>
        <v>33.340205644736841</v>
      </c>
      <c r="E13" s="137" t="e">
        <f>E9+E10-E11-E12</f>
        <v>#REF!</v>
      </c>
      <c r="F13" s="134" t="e">
        <f>E13/#REF!*100</f>
        <v>#REF!</v>
      </c>
      <c r="G13" s="137" t="e">
        <f>G9+G10-G11-G12</f>
        <v>#REF!</v>
      </c>
      <c r="H13" s="134" t="e">
        <f>G13/E13*100</f>
        <v>#REF!</v>
      </c>
      <c r="J13" s="12"/>
      <c r="K13" s="12"/>
      <c r="L13" s="12"/>
      <c r="M13" s="12"/>
      <c r="N13" s="12"/>
      <c r="O13" s="12"/>
      <c r="P13" s="12"/>
    </row>
    <row r="14" spans="1:16" s="1" customFormat="1" ht="13.5" customHeight="1">
      <c r="A14" s="138"/>
      <c r="B14" s="139"/>
      <c r="C14" s="139"/>
      <c r="D14" s="29"/>
      <c r="E14" s="29"/>
      <c r="F14" s="29"/>
      <c r="G14" s="29"/>
      <c r="J14" s="2"/>
      <c r="K14" s="2"/>
      <c r="L14" s="2"/>
      <c r="M14" s="2"/>
      <c r="N14" s="2"/>
      <c r="O14" s="2"/>
      <c r="P14" s="2"/>
    </row>
    <row r="15" spans="1:16" s="6" customFormat="1" ht="24" customHeight="1">
      <c r="A15" s="256" t="s">
        <v>35</v>
      </c>
      <c r="B15" s="257"/>
      <c r="C15" s="257"/>
      <c r="D15" s="257"/>
      <c r="E15" s="258"/>
      <c r="F15" s="258"/>
      <c r="G15" s="258"/>
      <c r="H15" s="259"/>
    </row>
    <row r="16" spans="1:16" s="6" customFormat="1" ht="13.5" customHeight="1">
      <c r="A16" s="140"/>
      <c r="B16" s="141"/>
      <c r="C16" s="141"/>
      <c r="D16" s="21"/>
      <c r="E16" s="21"/>
      <c r="F16" s="21"/>
      <c r="G16" s="21"/>
    </row>
    <row r="17" spans="1:20" s="6" customFormat="1" ht="38.25">
      <c r="A17" s="153"/>
      <c r="B17" s="154" t="s">
        <v>253</v>
      </c>
      <c r="C17" s="155" t="s">
        <v>254</v>
      </c>
      <c r="D17" s="156" t="s">
        <v>255</v>
      </c>
      <c r="E17" s="83" t="s">
        <v>202</v>
      </c>
      <c r="F17" s="84" t="s">
        <v>203</v>
      </c>
      <c r="G17" s="83" t="s">
        <v>205</v>
      </c>
      <c r="H17" s="83" t="s">
        <v>206</v>
      </c>
      <c r="J17" s="81"/>
      <c r="K17" s="81"/>
      <c r="L17" s="81"/>
      <c r="M17" s="81"/>
      <c r="N17" s="81"/>
      <c r="O17" s="81"/>
      <c r="P17" s="81"/>
    </row>
    <row r="18" spans="1:20" s="6" customFormat="1" ht="32.25">
      <c r="A18" s="129" t="s">
        <v>24</v>
      </c>
      <c r="B18" s="142">
        <f ca="1">'račun financiranja'!D4</f>
        <v>2133410000</v>
      </c>
      <c r="C18" s="142">
        <f ca="1">'račun financiranja'!E4</f>
        <v>892846689</v>
      </c>
      <c r="D18" s="133">
        <f ca="1">C18/B18*100</f>
        <v>41.850684537899419</v>
      </c>
      <c r="E18" s="142" t="e">
        <f ca="1">'račun financiranja'!#REF!</f>
        <v>#REF!</v>
      </c>
      <c r="F18" s="134" t="e">
        <f ca="1">E18/#REF!*100</f>
        <v>#REF!</v>
      </c>
      <c r="G18" s="142" t="e">
        <f ca="1">'račun financiranja'!#REF!</f>
        <v>#REF!</v>
      </c>
      <c r="H18" s="134" t="e">
        <f>G18/E18*100</f>
        <v>#REF!</v>
      </c>
      <c r="L18" s="2"/>
      <c r="M18" s="2"/>
      <c r="N18" s="2"/>
      <c r="O18" s="1"/>
      <c r="P18" s="2"/>
      <c r="Q18" s="1"/>
      <c r="R18" s="1"/>
      <c r="S18" s="1"/>
      <c r="T18" s="1"/>
    </row>
    <row r="19" spans="1:20" s="6" customFormat="1" ht="32.25">
      <c r="A19" s="129" t="s">
        <v>197</v>
      </c>
      <c r="B19" s="132">
        <f ca="1">'račun financiranja'!D10</f>
        <v>993410000</v>
      </c>
      <c r="C19" s="132">
        <f ca="1">'račun financiranja'!E10</f>
        <v>725533189</v>
      </c>
      <c r="D19" s="133">
        <f ca="1">C19/B19*100</f>
        <v>73.034617026202682</v>
      </c>
      <c r="E19" s="132" t="e">
        <f ca="1">'račun financiranja'!#REF!</f>
        <v>#REF!</v>
      </c>
      <c r="F19" s="134" t="e">
        <f ca="1">E19/#REF!*100</f>
        <v>#REF!</v>
      </c>
      <c r="G19" s="132" t="e">
        <f ca="1">'račun financiranja'!#REF!</f>
        <v>#REF!</v>
      </c>
      <c r="H19" s="134" t="e">
        <f>G19/E19*100</f>
        <v>#REF!</v>
      </c>
      <c r="L19" s="81"/>
      <c r="N19" s="2"/>
      <c r="P19" s="2"/>
    </row>
    <row r="20" spans="1:20" s="6" customFormat="1" ht="22.5" customHeight="1">
      <c r="A20" s="129" t="s">
        <v>252</v>
      </c>
      <c r="B20" s="143">
        <f>-(B18-B19+B13)</f>
        <v>0</v>
      </c>
      <c r="C20" s="143">
        <f>-(C18-C19+C13)</f>
        <v>212764844.35000002</v>
      </c>
      <c r="D20" s="135" t="s">
        <v>198</v>
      </c>
      <c r="E20" s="132"/>
      <c r="F20" s="134"/>
      <c r="G20" s="132"/>
      <c r="H20" s="134"/>
      <c r="L20" s="81"/>
      <c r="N20" s="2"/>
      <c r="P20" s="2"/>
    </row>
    <row r="21" spans="1:20" s="6" customFormat="1" ht="22.5" customHeight="1">
      <c r="A21" s="152" t="s">
        <v>54</v>
      </c>
      <c r="B21" s="137">
        <f>B18-B19+B20</f>
        <v>1140000000</v>
      </c>
      <c r="C21" s="137">
        <f>C18-C19+C20</f>
        <v>380078344.35000002</v>
      </c>
      <c r="D21" s="133">
        <f>C21/B21*100</f>
        <v>33.340205644736841</v>
      </c>
      <c r="E21" s="137" t="e">
        <f>E18-E19</f>
        <v>#REF!</v>
      </c>
      <c r="F21" s="134" t="e">
        <f>E21/#REF!*100</f>
        <v>#REF!</v>
      </c>
      <c r="G21" s="137" t="e">
        <f>G18-G19</f>
        <v>#REF!</v>
      </c>
      <c r="H21" s="134" t="e">
        <f>G21/E21*100</f>
        <v>#REF!</v>
      </c>
    </row>
    <row r="22" spans="1:20" s="6" customFormat="1" ht="18" customHeight="1">
      <c r="A22" s="144"/>
      <c r="B22" s="145"/>
      <c r="C22" s="145"/>
      <c r="D22" s="145"/>
      <c r="E22" s="145"/>
      <c r="F22" s="145"/>
      <c r="G22" s="145"/>
    </row>
    <row r="23" spans="1:20" s="6" customFormat="1" ht="23.25" customHeight="1">
      <c r="A23" s="152" t="s">
        <v>56</v>
      </c>
      <c r="B23" s="137">
        <f>B13+B21</f>
        <v>0</v>
      </c>
      <c r="C23" s="137">
        <f>C13+C21</f>
        <v>0</v>
      </c>
      <c r="D23" s="135" t="s">
        <v>198</v>
      </c>
      <c r="E23" s="137" t="e">
        <f>E13+E21</f>
        <v>#REF!</v>
      </c>
      <c r="F23" s="136" t="s">
        <v>198</v>
      </c>
      <c r="G23" s="137" t="e">
        <f>G13+G21</f>
        <v>#REF!</v>
      </c>
      <c r="H23" s="136" t="s">
        <v>198</v>
      </c>
    </row>
    <row r="24" spans="1:20" s="6" customFormat="1" ht="18" customHeight="1">
      <c r="A24" s="7"/>
      <c r="B24" s="146"/>
      <c r="C24" s="146"/>
    </row>
    <row r="25" spans="1:20" s="1" customFormat="1">
      <c r="B25" s="2"/>
      <c r="C25" s="2"/>
      <c r="D25" s="2"/>
      <c r="E25" s="2"/>
      <c r="F25" s="2"/>
      <c r="G25" s="2"/>
    </row>
    <row r="26" spans="1:20" s="1" customFormat="1">
      <c r="B26" s="2"/>
      <c r="C26" s="2"/>
      <c r="D26" s="2"/>
      <c r="E26" s="2"/>
      <c r="F26" s="2"/>
      <c r="G26" s="2"/>
    </row>
    <row r="27" spans="1:20" s="1" customFormat="1">
      <c r="B27" s="2"/>
      <c r="C27" s="2"/>
      <c r="D27" s="2"/>
      <c r="E27" s="2"/>
      <c r="F27" s="2"/>
      <c r="G27" s="2"/>
    </row>
    <row r="28" spans="1:20" s="1" customFormat="1">
      <c r="A28" s="147"/>
      <c r="B28" s="148"/>
      <c r="C28" s="2"/>
      <c r="D28" s="2"/>
      <c r="E28" s="2"/>
      <c r="F28" s="2"/>
      <c r="G28" s="2"/>
    </row>
    <row r="29" spans="1:20" s="1" customFormat="1">
      <c r="A29" s="147"/>
      <c r="B29" s="148"/>
      <c r="C29" s="2"/>
      <c r="D29" s="2"/>
      <c r="E29" s="2"/>
      <c r="F29" s="2"/>
      <c r="G29" s="2"/>
    </row>
    <row r="30" spans="1:20" s="1" customFormat="1">
      <c r="B30" s="2"/>
      <c r="C30" s="2"/>
      <c r="D30" s="2"/>
      <c r="E30" s="2"/>
      <c r="F30" s="2"/>
      <c r="G30" s="2"/>
    </row>
    <row r="31" spans="1:20" s="1" customFormat="1">
      <c r="B31" s="2"/>
      <c r="C31" s="2"/>
    </row>
    <row r="32" spans="1:20" s="1" customFormat="1">
      <c r="B32" s="2"/>
      <c r="C32" s="2"/>
    </row>
    <row r="33" spans="2:3" s="1" customFormat="1">
      <c r="B33" s="2"/>
      <c r="C33" s="2"/>
    </row>
    <row r="34" spans="2:3" s="1" customFormat="1">
      <c r="B34" s="2"/>
      <c r="C34" s="2"/>
    </row>
    <row r="35" spans="2:3" s="1" customFormat="1">
      <c r="B35" s="2"/>
      <c r="C35" s="2"/>
    </row>
    <row r="36" spans="2:3" s="1" customFormat="1">
      <c r="B36" s="2"/>
      <c r="C36" s="2"/>
    </row>
    <row r="37" spans="2:3" s="1" customFormat="1">
      <c r="B37" s="2"/>
      <c r="C37" s="2"/>
    </row>
    <row r="38" spans="2:3" s="1" customFormat="1">
      <c r="B38" s="2"/>
      <c r="C38" s="2"/>
    </row>
    <row r="39" spans="2:3" s="1" customFormat="1">
      <c r="B39" s="2"/>
      <c r="C39" s="2"/>
    </row>
    <row r="40" spans="2:3" s="1" customFormat="1">
      <c r="B40" s="2"/>
      <c r="C40" s="2"/>
    </row>
    <row r="41" spans="2:3" s="1" customFormat="1">
      <c r="B41" s="2"/>
      <c r="C41" s="2"/>
    </row>
    <row r="42" spans="2:3" s="1" customFormat="1">
      <c r="B42" s="2"/>
      <c r="C42" s="2"/>
    </row>
    <row r="43" spans="2:3" s="1" customFormat="1">
      <c r="B43" s="2"/>
      <c r="C43" s="2"/>
    </row>
    <row r="44" spans="2:3" s="1" customFormat="1">
      <c r="B44" s="2"/>
      <c r="C44" s="2"/>
    </row>
    <row r="45" spans="2:3" s="1" customFormat="1">
      <c r="B45" s="2"/>
      <c r="C45" s="2"/>
    </row>
    <row r="46" spans="2:3" s="1" customFormat="1">
      <c r="B46" s="2"/>
      <c r="C46" s="2"/>
    </row>
    <row r="47" spans="2:3" s="1" customFormat="1">
      <c r="B47" s="2"/>
      <c r="C47" s="2"/>
    </row>
    <row r="48" spans="2:3" s="1" customFormat="1">
      <c r="B48" s="2"/>
      <c r="C48" s="2"/>
    </row>
    <row r="49" spans="2:3" s="1" customFormat="1">
      <c r="B49" s="2"/>
      <c r="C49" s="2"/>
    </row>
    <row r="50" spans="2:3" s="1" customFormat="1">
      <c r="B50" s="2"/>
      <c r="C50" s="2"/>
    </row>
    <row r="51" spans="2:3" s="1" customFormat="1">
      <c r="B51" s="2"/>
      <c r="C51" s="2"/>
    </row>
    <row r="52" spans="2:3" s="1" customFormat="1">
      <c r="B52" s="2"/>
      <c r="C52" s="2"/>
    </row>
    <row r="53" spans="2:3" s="1" customFormat="1">
      <c r="B53" s="2"/>
      <c r="C53" s="2"/>
    </row>
    <row r="54" spans="2:3" s="1" customFormat="1">
      <c r="B54" s="2"/>
      <c r="C54" s="2"/>
    </row>
    <row r="55" spans="2:3" s="1" customFormat="1">
      <c r="B55" s="2"/>
      <c r="C55" s="2"/>
    </row>
    <row r="56" spans="2:3" s="1" customFormat="1">
      <c r="B56" s="2"/>
      <c r="C56" s="2"/>
    </row>
    <row r="57" spans="2:3" s="1" customFormat="1">
      <c r="B57" s="2"/>
      <c r="C57" s="2"/>
    </row>
    <row r="58" spans="2:3" s="1" customFormat="1">
      <c r="B58" s="2"/>
      <c r="C58" s="2"/>
    </row>
    <row r="59" spans="2:3" s="1" customFormat="1">
      <c r="B59" s="2"/>
      <c r="C59" s="2"/>
    </row>
    <row r="60" spans="2:3" s="1" customFormat="1">
      <c r="B60" s="2"/>
      <c r="C60" s="2"/>
    </row>
    <row r="61" spans="2:3" s="1" customFormat="1">
      <c r="B61" s="2"/>
      <c r="C61" s="2"/>
    </row>
    <row r="62" spans="2:3" s="1" customFormat="1">
      <c r="B62" s="2"/>
      <c r="C62" s="2"/>
    </row>
    <row r="63" spans="2:3" s="1" customFormat="1">
      <c r="B63" s="2"/>
      <c r="C63" s="2"/>
    </row>
    <row r="64" spans="2:3" s="1" customFormat="1">
      <c r="B64" s="2"/>
      <c r="C64" s="2"/>
    </row>
    <row r="65" spans="2:3" s="1" customFormat="1">
      <c r="B65" s="2"/>
      <c r="C65" s="2"/>
    </row>
    <row r="66" spans="2:3" s="1" customFormat="1">
      <c r="B66" s="2"/>
      <c r="C66" s="2"/>
    </row>
    <row r="67" spans="2:3" s="1" customFormat="1">
      <c r="B67" s="2"/>
      <c r="C67" s="2"/>
    </row>
    <row r="68" spans="2:3" s="1" customFormat="1">
      <c r="B68" s="2"/>
      <c r="C68" s="2"/>
    </row>
    <row r="69" spans="2:3" s="1" customFormat="1">
      <c r="B69" s="2"/>
      <c r="C69" s="2"/>
    </row>
    <row r="70" spans="2:3" s="1" customFormat="1">
      <c r="B70" s="2"/>
      <c r="C70" s="2"/>
    </row>
    <row r="71" spans="2:3" s="1" customFormat="1">
      <c r="B71" s="2"/>
      <c r="C71" s="2"/>
    </row>
    <row r="72" spans="2:3" s="1" customFormat="1">
      <c r="B72" s="2"/>
      <c r="C72" s="2"/>
    </row>
    <row r="73" spans="2:3" s="1" customFormat="1">
      <c r="B73" s="2"/>
      <c r="C73" s="2"/>
    </row>
    <row r="74" spans="2:3" s="1" customFormat="1">
      <c r="B74" s="2"/>
      <c r="C74" s="2"/>
    </row>
    <row r="75" spans="2:3" s="1" customFormat="1">
      <c r="B75" s="2"/>
      <c r="C75" s="2"/>
    </row>
    <row r="76" spans="2:3" s="1" customFormat="1">
      <c r="B76" s="2"/>
      <c r="C76" s="2"/>
    </row>
    <row r="77" spans="2:3" s="1" customFormat="1">
      <c r="B77" s="2"/>
      <c r="C77" s="2"/>
    </row>
    <row r="78" spans="2:3" s="1" customFormat="1">
      <c r="B78" s="2"/>
      <c r="C78" s="2"/>
    </row>
    <row r="79" spans="2:3" s="1" customFormat="1">
      <c r="B79" s="2"/>
      <c r="C79" s="2"/>
    </row>
    <row r="80" spans="2:3" s="1" customFormat="1">
      <c r="B80" s="2"/>
      <c r="C80" s="2"/>
    </row>
    <row r="81" spans="2:3" s="1" customFormat="1">
      <c r="B81" s="2"/>
      <c r="C81" s="2"/>
    </row>
    <row r="82" spans="2:3" s="1" customFormat="1">
      <c r="B82" s="2"/>
      <c r="C82" s="2"/>
    </row>
    <row r="83" spans="2:3" s="1" customFormat="1">
      <c r="B83" s="2"/>
      <c r="C83" s="2"/>
    </row>
    <row r="84" spans="2:3" s="1" customFormat="1">
      <c r="B84" s="2"/>
      <c r="C84" s="2"/>
    </row>
    <row r="85" spans="2:3" s="1" customFormat="1">
      <c r="B85" s="2"/>
      <c r="C85" s="2"/>
    </row>
    <row r="86" spans="2:3" s="1" customFormat="1">
      <c r="B86" s="2"/>
      <c r="C86" s="2"/>
    </row>
    <row r="87" spans="2:3" s="1" customFormat="1">
      <c r="B87" s="2"/>
      <c r="C87" s="2"/>
    </row>
    <row r="88" spans="2:3" s="1" customFormat="1">
      <c r="B88" s="2"/>
      <c r="C88" s="2"/>
    </row>
    <row r="89" spans="2:3" s="1" customFormat="1">
      <c r="B89" s="2"/>
      <c r="C89" s="2"/>
    </row>
    <row r="90" spans="2:3" s="1" customFormat="1">
      <c r="B90" s="2"/>
      <c r="C90" s="2"/>
    </row>
    <row r="91" spans="2:3" s="1" customFormat="1">
      <c r="B91" s="2"/>
      <c r="C91" s="2"/>
    </row>
    <row r="92" spans="2:3" s="1" customFormat="1">
      <c r="B92" s="2"/>
      <c r="C92" s="2"/>
    </row>
    <row r="93" spans="2:3" s="1" customFormat="1">
      <c r="B93" s="2"/>
      <c r="C93" s="2"/>
    </row>
    <row r="94" spans="2:3" s="1" customFormat="1">
      <c r="B94" s="2"/>
      <c r="C94" s="2"/>
    </row>
    <row r="95" spans="2:3" s="1" customFormat="1">
      <c r="B95" s="2"/>
      <c r="C95" s="2"/>
    </row>
    <row r="96" spans="2:3" s="1" customFormat="1"/>
  </sheetData>
  <mergeCells count="5">
    <mergeCell ref="A15:H15"/>
    <mergeCell ref="A1:B2"/>
    <mergeCell ref="A3:H4"/>
    <mergeCell ref="A5:H5"/>
    <mergeCell ref="A6:H6"/>
  </mergeCells>
  <phoneticPr fontId="0" type="noConversion"/>
  <printOptions horizontalCentered="1"/>
  <pageMargins left="0.19685039370078741" right="0.19685039370078741" top="0.62992125984251968" bottom="0.56999999999999995" header="0.31496062992125984" footer="0.28999999999999998"/>
  <pageSetup paperSize="9" scale="90" firstPageNumber="503" orientation="portrait" useFirstPageNumber="1" horizontalDpi="300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37"/>
  <sheetViews>
    <sheetView workbookViewId="0">
      <selection activeCell="E15" sqref="E15"/>
    </sheetView>
  </sheetViews>
  <sheetFormatPr defaultColWidth="11.42578125" defaultRowHeight="12.75"/>
  <cols>
    <col min="1" max="1" width="4" style="104" bestFit="1" customWidth="1"/>
    <col min="2" max="2" width="5.28515625" style="5" customWidth="1"/>
    <col min="3" max="3" width="46.140625" customWidth="1"/>
    <col min="4" max="4" width="13.28515625" customWidth="1"/>
    <col min="5" max="5" width="13.140625" customWidth="1"/>
    <col min="6" max="6" width="7.85546875" customWidth="1"/>
  </cols>
  <sheetData>
    <row r="1" spans="1:6" s="1" customFormat="1" ht="27" customHeight="1">
      <c r="A1" s="267" t="s">
        <v>2</v>
      </c>
      <c r="B1" s="267"/>
      <c r="C1" s="267"/>
      <c r="D1" s="267"/>
      <c r="E1" s="267"/>
      <c r="F1" s="267"/>
    </row>
    <row r="2" spans="1:6" s="1" customFormat="1" ht="27" customHeight="1">
      <c r="A2" s="268" t="s">
        <v>114</v>
      </c>
      <c r="B2" s="268"/>
      <c r="C2" s="268"/>
      <c r="D2" s="268"/>
      <c r="E2" s="268"/>
      <c r="F2" s="268"/>
    </row>
    <row r="3" spans="1:6" s="1" customFormat="1" ht="28.5" customHeight="1">
      <c r="A3" s="181"/>
      <c r="B3" s="182"/>
      <c r="C3" s="183" t="s">
        <v>256</v>
      </c>
      <c r="D3" s="184" t="s">
        <v>253</v>
      </c>
      <c r="E3" s="185" t="s">
        <v>254</v>
      </c>
      <c r="F3" s="186" t="s">
        <v>255</v>
      </c>
    </row>
    <row r="4" spans="1:6" s="1" customFormat="1" ht="24.75" customHeight="1">
      <c r="A4" s="177">
        <v>6</v>
      </c>
      <c r="B4" s="157"/>
      <c r="C4" s="158" t="s">
        <v>29</v>
      </c>
      <c r="D4" s="159">
        <f>D5+D9+D21+D26</f>
        <v>1450700000</v>
      </c>
      <c r="E4" s="159">
        <f>E5+E9+E21+E26</f>
        <v>650468081.64999998</v>
      </c>
      <c r="F4" s="23">
        <f>E4/D4*100</f>
        <v>44.838221661956297</v>
      </c>
    </row>
    <row r="5" spans="1:6" s="1" customFormat="1" ht="27.75" customHeight="1">
      <c r="A5" s="167">
        <v>63</v>
      </c>
      <c r="B5" s="18"/>
      <c r="C5" s="160" t="s">
        <v>225</v>
      </c>
      <c r="D5" s="161">
        <f>D6</f>
        <v>1403643224</v>
      </c>
      <c r="E5" s="161">
        <f>E6</f>
        <v>625135484</v>
      </c>
      <c r="F5" s="23">
        <f t="shared" ref="F5:F27" si="0">E5/D5*100</f>
        <v>44.536636754355179</v>
      </c>
    </row>
    <row r="6" spans="1:6" s="1" customFormat="1" ht="13.5" customHeight="1">
      <c r="A6" s="167">
        <v>633</v>
      </c>
      <c r="B6" s="18"/>
      <c r="C6" s="162" t="s">
        <v>30</v>
      </c>
      <c r="D6" s="161">
        <f>D7+D8</f>
        <v>1403643224</v>
      </c>
      <c r="E6" s="161">
        <f>E7+E8</f>
        <v>625135484</v>
      </c>
      <c r="F6" s="23">
        <f t="shared" si="0"/>
        <v>44.536636754355179</v>
      </c>
    </row>
    <row r="7" spans="1:6" s="1" customFormat="1" ht="13.5" hidden="1" customHeight="1">
      <c r="A7" s="167"/>
      <c r="B7" s="18">
        <v>6331</v>
      </c>
      <c r="C7" s="163" t="s">
        <v>31</v>
      </c>
      <c r="D7" s="164">
        <v>3643224</v>
      </c>
      <c r="E7" s="165"/>
      <c r="F7" s="24">
        <f t="shared" si="0"/>
        <v>0</v>
      </c>
    </row>
    <row r="8" spans="1:6" s="1" customFormat="1" ht="13.5" customHeight="1">
      <c r="A8" s="167"/>
      <c r="B8" s="18">
        <v>6332</v>
      </c>
      <c r="C8" s="166" t="s">
        <v>32</v>
      </c>
      <c r="D8" s="164">
        <v>1400000000</v>
      </c>
      <c r="E8" s="121">
        <v>625135484</v>
      </c>
      <c r="F8" s="24"/>
    </row>
    <row r="9" spans="1:6" s="1" customFormat="1" ht="13.5" customHeight="1">
      <c r="A9" s="167">
        <v>64</v>
      </c>
      <c r="B9" s="18"/>
      <c r="C9" s="167" t="s">
        <v>33</v>
      </c>
      <c r="D9" s="85">
        <f>D10+D15</f>
        <v>39880000</v>
      </c>
      <c r="E9" s="85">
        <f>E10+E15</f>
        <v>21980831.649999999</v>
      </c>
      <c r="F9" s="23">
        <f t="shared" si="0"/>
        <v>55.11743141925777</v>
      </c>
    </row>
    <row r="10" spans="1:6" s="1" customFormat="1" ht="13.5" customHeight="1">
      <c r="A10" s="34">
        <v>641</v>
      </c>
      <c r="B10" s="18"/>
      <c r="C10" s="167" t="s">
        <v>34</v>
      </c>
      <c r="D10" s="85">
        <f>SUM(D11:D14)</f>
        <v>7400000</v>
      </c>
      <c r="E10" s="85">
        <f>SUM(E11:E14)</f>
        <v>7285561.6499999994</v>
      </c>
      <c r="F10" s="23">
        <f t="shared" si="0"/>
        <v>98.453535810810806</v>
      </c>
    </row>
    <row r="11" spans="1:6" s="1" customFormat="1" ht="13.5" customHeight="1">
      <c r="A11" s="167"/>
      <c r="B11" s="18">
        <v>6413</v>
      </c>
      <c r="C11" s="19" t="s">
        <v>60</v>
      </c>
      <c r="D11" s="168">
        <v>7100000</v>
      </c>
      <c r="E11" s="121">
        <v>4414847</v>
      </c>
      <c r="F11" s="23"/>
    </row>
    <row r="12" spans="1:6" s="1" customFormat="1" ht="13.5" customHeight="1">
      <c r="A12" s="167"/>
      <c r="B12" s="18">
        <v>6414</v>
      </c>
      <c r="C12" s="19" t="s">
        <v>61</v>
      </c>
      <c r="D12" s="168">
        <v>0</v>
      </c>
      <c r="E12" s="121">
        <v>6967.55</v>
      </c>
      <c r="F12" s="125"/>
    </row>
    <row r="13" spans="1:6" s="1" customFormat="1" ht="25.5" customHeight="1">
      <c r="A13" s="167"/>
      <c r="B13" s="169">
        <v>6415</v>
      </c>
      <c r="C13" s="19" t="s">
        <v>216</v>
      </c>
      <c r="D13" s="168">
        <v>0</v>
      </c>
      <c r="E13" s="121">
        <v>2842069</v>
      </c>
      <c r="F13" s="125"/>
    </row>
    <row r="14" spans="1:6" s="1" customFormat="1" ht="13.5" customHeight="1">
      <c r="A14" s="167"/>
      <c r="B14" s="18">
        <v>6416</v>
      </c>
      <c r="C14" s="19" t="s">
        <v>62</v>
      </c>
      <c r="D14" s="168">
        <v>300000</v>
      </c>
      <c r="E14" s="121">
        <v>21678.1</v>
      </c>
      <c r="F14" s="23"/>
    </row>
    <row r="15" spans="1:6" s="1" customFormat="1" ht="13.5" customHeight="1">
      <c r="A15" s="34">
        <v>642</v>
      </c>
      <c r="B15" s="18"/>
      <c r="C15" s="167" t="s">
        <v>36</v>
      </c>
      <c r="D15" s="85">
        <f>SUM(D16:D16)</f>
        <v>32480000</v>
      </c>
      <c r="E15" s="85">
        <f>SUM(E16:E16)</f>
        <v>14695270</v>
      </c>
      <c r="F15" s="23">
        <f t="shared" si="0"/>
        <v>45.244057881773401</v>
      </c>
    </row>
    <row r="16" spans="1:6" s="1" customFormat="1" ht="13.5" customHeight="1">
      <c r="A16" s="167"/>
      <c r="B16" s="18">
        <v>6424</v>
      </c>
      <c r="C16" s="170" t="s">
        <v>63</v>
      </c>
      <c r="D16" s="164">
        <f>SUM(D17:D20)</f>
        <v>32480000</v>
      </c>
      <c r="E16" s="121">
        <f>SUM(E17:E20)</f>
        <v>14695270</v>
      </c>
      <c r="F16" s="24"/>
    </row>
    <row r="17" spans="1:12" s="1" customFormat="1" ht="13.5" hidden="1" customHeight="1">
      <c r="A17" s="167"/>
      <c r="B17" s="18"/>
      <c r="C17" s="19" t="s">
        <v>64</v>
      </c>
      <c r="D17" s="168">
        <v>19300000</v>
      </c>
      <c r="E17" s="171">
        <v>8167763</v>
      </c>
      <c r="F17" s="24">
        <f t="shared" si="0"/>
        <v>42.320015544041453</v>
      </c>
    </row>
    <row r="18" spans="1:12" s="1" customFormat="1" ht="13.5" hidden="1" customHeight="1">
      <c r="A18" s="167"/>
      <c r="B18" s="18"/>
      <c r="C18" s="19" t="s">
        <v>217</v>
      </c>
      <c r="D18" s="168">
        <v>2800000</v>
      </c>
      <c r="E18" s="171">
        <v>796700</v>
      </c>
      <c r="F18" s="24">
        <f t="shared" si="0"/>
        <v>28.453571428571429</v>
      </c>
    </row>
    <row r="19" spans="1:12" s="1" customFormat="1" ht="13.5" hidden="1" customHeight="1">
      <c r="A19" s="167"/>
      <c r="B19" s="18"/>
      <c r="C19" s="19" t="s">
        <v>65</v>
      </c>
      <c r="D19" s="168">
        <v>10300000</v>
      </c>
      <c r="E19" s="171">
        <v>5713107</v>
      </c>
      <c r="F19" s="24">
        <f t="shared" si="0"/>
        <v>55.467058252427179</v>
      </c>
    </row>
    <row r="20" spans="1:12" s="1" customFormat="1" ht="27" hidden="1" customHeight="1">
      <c r="A20" s="167"/>
      <c r="B20" s="18"/>
      <c r="C20" s="19" t="s">
        <v>66</v>
      </c>
      <c r="D20" s="168">
        <v>80000</v>
      </c>
      <c r="E20" s="171">
        <v>17700</v>
      </c>
      <c r="F20" s="24">
        <f t="shared" si="0"/>
        <v>22.125</v>
      </c>
      <c r="G20" s="29"/>
      <c r="H20" s="29"/>
      <c r="I20" s="29"/>
      <c r="J20" s="29"/>
    </row>
    <row r="21" spans="1:12" s="1" customFormat="1" ht="25.5" customHeight="1">
      <c r="A21" s="167">
        <v>65</v>
      </c>
      <c r="B21" s="18"/>
      <c r="C21" s="167" t="s">
        <v>224</v>
      </c>
      <c r="D21" s="85">
        <f>D22</f>
        <v>6356776</v>
      </c>
      <c r="E21" s="85">
        <f>E22</f>
        <v>2963478</v>
      </c>
      <c r="F21" s="23">
        <f t="shared" si="0"/>
        <v>46.619198159570196</v>
      </c>
    </row>
    <row r="22" spans="1:12" s="1" customFormat="1" ht="13.5" customHeight="1">
      <c r="A22" s="34">
        <v>652</v>
      </c>
      <c r="B22" s="18"/>
      <c r="C22" s="167" t="s">
        <v>37</v>
      </c>
      <c r="D22" s="85">
        <f>D23</f>
        <v>6356776</v>
      </c>
      <c r="E22" s="85">
        <f>E23</f>
        <v>2963478</v>
      </c>
      <c r="F22" s="23">
        <f t="shared" si="0"/>
        <v>46.619198159570196</v>
      </c>
    </row>
    <row r="23" spans="1:12" s="1" customFormat="1" ht="13.5" customHeight="1">
      <c r="A23" s="167"/>
      <c r="B23" s="18">
        <v>6526</v>
      </c>
      <c r="C23" s="19" t="s">
        <v>38</v>
      </c>
      <c r="D23" s="164">
        <f>D24+D25</f>
        <v>6356776</v>
      </c>
      <c r="E23" s="121">
        <f>E24+E25</f>
        <v>2963478</v>
      </c>
      <c r="F23" s="24"/>
    </row>
    <row r="24" spans="1:12" s="1" customFormat="1" ht="13.5" hidden="1" customHeight="1">
      <c r="A24" s="167"/>
      <c r="B24" s="18"/>
      <c r="C24" s="19" t="s">
        <v>67</v>
      </c>
      <c r="D24" s="168">
        <v>1356776</v>
      </c>
      <c r="E24" s="171">
        <v>1385354</v>
      </c>
      <c r="F24" s="24">
        <f t="shared" si="0"/>
        <v>102.10631673909327</v>
      </c>
    </row>
    <row r="25" spans="1:12" s="1" customFormat="1" ht="13.5" hidden="1" customHeight="1">
      <c r="A25" s="167"/>
      <c r="B25" s="18"/>
      <c r="C25" s="19" t="s">
        <v>68</v>
      </c>
      <c r="D25" s="168">
        <v>5000000</v>
      </c>
      <c r="E25" s="171">
        <v>1578124</v>
      </c>
      <c r="F25" s="24">
        <f t="shared" si="0"/>
        <v>31.562479999999997</v>
      </c>
      <c r="G25" s="29"/>
      <c r="H25" s="29"/>
      <c r="I25" s="29"/>
      <c r="J25" s="29"/>
      <c r="K25" s="29"/>
      <c r="L25" s="29"/>
    </row>
    <row r="26" spans="1:12" s="1" customFormat="1" ht="24" customHeight="1">
      <c r="A26" s="167">
        <v>66</v>
      </c>
      <c r="B26" s="18"/>
      <c r="C26" s="17" t="s">
        <v>227</v>
      </c>
      <c r="D26" s="85">
        <f>D27</f>
        <v>820000</v>
      </c>
      <c r="E26" s="85">
        <f>E27</f>
        <v>388288</v>
      </c>
      <c r="F26" s="23">
        <f t="shared" si="0"/>
        <v>47.352195121951219</v>
      </c>
    </row>
    <row r="27" spans="1:12" s="1" customFormat="1" ht="13.5" customHeight="1">
      <c r="A27" s="178">
        <v>661</v>
      </c>
      <c r="B27" s="18"/>
      <c r="C27" s="17" t="s">
        <v>226</v>
      </c>
      <c r="D27" s="85">
        <f>D28</f>
        <v>820000</v>
      </c>
      <c r="E27" s="85">
        <f>E28</f>
        <v>388288</v>
      </c>
      <c r="F27" s="23">
        <f t="shared" si="0"/>
        <v>47.352195121951219</v>
      </c>
    </row>
    <row r="28" spans="1:12" s="1" customFormat="1" ht="13.5" customHeight="1">
      <c r="A28" s="167"/>
      <c r="B28" s="18">
        <v>6615</v>
      </c>
      <c r="C28" s="19" t="s">
        <v>218</v>
      </c>
      <c r="D28" s="168">
        <v>820000</v>
      </c>
      <c r="E28" s="171">
        <v>388288</v>
      </c>
      <c r="F28" s="23"/>
    </row>
    <row r="29" spans="1:12" s="1" customFormat="1" ht="12.75" customHeight="1">
      <c r="A29" s="167"/>
      <c r="B29" s="18"/>
      <c r="C29" s="19"/>
      <c r="D29" s="171"/>
      <c r="E29" s="171"/>
      <c r="F29" s="23"/>
    </row>
    <row r="30" spans="1:12" s="1" customFormat="1" ht="13.5" customHeight="1">
      <c r="A30" s="179">
        <v>7</v>
      </c>
      <c r="B30" s="173"/>
      <c r="C30" s="172" t="s">
        <v>39</v>
      </c>
      <c r="D30" s="174">
        <f t="shared" ref="D30:E32" si="1">D31</f>
        <v>0</v>
      </c>
      <c r="E30" s="174">
        <f t="shared" si="1"/>
        <v>89431</v>
      </c>
      <c r="F30" s="125" t="s">
        <v>198</v>
      </c>
    </row>
    <row r="31" spans="1:12" s="1" customFormat="1" ht="13.5" customHeight="1">
      <c r="A31" s="34">
        <v>72</v>
      </c>
      <c r="B31" s="175"/>
      <c r="C31" s="17" t="s">
        <v>41</v>
      </c>
      <c r="D31" s="85">
        <f t="shared" si="1"/>
        <v>0</v>
      </c>
      <c r="E31" s="85">
        <f t="shared" si="1"/>
        <v>89431</v>
      </c>
      <c r="F31" s="125" t="s">
        <v>198</v>
      </c>
    </row>
    <row r="32" spans="1:12" s="1" customFormat="1" ht="13.5" customHeight="1">
      <c r="A32" s="34">
        <v>723</v>
      </c>
      <c r="B32" s="175"/>
      <c r="C32" s="17" t="s">
        <v>248</v>
      </c>
      <c r="D32" s="85">
        <f t="shared" si="1"/>
        <v>0</v>
      </c>
      <c r="E32" s="85">
        <f t="shared" si="1"/>
        <v>89431</v>
      </c>
      <c r="F32" s="125" t="s">
        <v>198</v>
      </c>
    </row>
    <row r="33" spans="1:6" s="1" customFormat="1" ht="13.5" customHeight="1">
      <c r="A33" s="34"/>
      <c r="B33" s="176">
        <v>7233</v>
      </c>
      <c r="C33" s="19" t="s">
        <v>249</v>
      </c>
      <c r="D33" s="164">
        <v>0</v>
      </c>
      <c r="E33" s="165">
        <v>89431</v>
      </c>
      <c r="F33" s="125"/>
    </row>
    <row r="34" spans="1:6" s="1" customFormat="1" ht="13.5" customHeight="1">
      <c r="A34" s="167"/>
      <c r="B34" s="18"/>
      <c r="C34" s="19"/>
      <c r="D34" s="3"/>
      <c r="E34" s="3"/>
    </row>
    <row r="35" spans="1:6" s="1" customFormat="1" ht="13.5" customHeight="1">
      <c r="A35" s="167"/>
      <c r="B35" s="18"/>
      <c r="C35" s="19"/>
      <c r="D35" s="3"/>
      <c r="E35" s="3"/>
    </row>
    <row r="36" spans="1:6" s="1" customFormat="1" ht="13.5" customHeight="1">
      <c r="A36" s="167"/>
      <c r="B36" s="18"/>
      <c r="C36" s="19"/>
      <c r="D36" s="3"/>
      <c r="E36" s="3"/>
    </row>
    <row r="37" spans="1:6" s="1" customFormat="1" ht="13.5" customHeight="1">
      <c r="A37" s="167"/>
      <c r="B37" s="18"/>
      <c r="C37" s="19"/>
      <c r="D37" s="3"/>
      <c r="E37" s="3"/>
    </row>
    <row r="38" spans="1:6" s="1" customFormat="1" ht="13.5" customHeight="1">
      <c r="A38" s="167"/>
      <c r="B38" s="18"/>
      <c r="C38" s="19"/>
      <c r="D38" s="3"/>
      <c r="E38" s="3"/>
    </row>
    <row r="39" spans="1:6" s="1" customFormat="1" ht="13.5" customHeight="1">
      <c r="A39" s="167"/>
      <c r="B39" s="18"/>
      <c r="C39" s="19"/>
      <c r="D39" s="3"/>
      <c r="E39" s="122"/>
    </row>
    <row r="40" spans="1:6" s="1" customFormat="1" ht="13.5" customHeight="1">
      <c r="A40" s="104"/>
    </row>
    <row r="41" spans="1:6" s="1" customFormat="1" ht="13.5" customHeight="1">
      <c r="A41" s="104"/>
    </row>
    <row r="42" spans="1:6" s="1" customFormat="1" ht="13.5" customHeight="1">
      <c r="A42" s="104"/>
    </row>
    <row r="43" spans="1:6" ht="13.5" customHeight="1"/>
    <row r="44" spans="1:6" ht="13.5" customHeight="1"/>
    <row r="45" spans="1:6" ht="13.5" customHeight="1"/>
    <row r="46" spans="1:6" ht="13.5" customHeight="1"/>
    <row r="47" spans="1:6" ht="13.5" customHeight="1"/>
    <row r="48" spans="1:6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6" hidden="1"/>
    <row r="58" ht="11.25" hidden="1" customHeight="1"/>
    <row r="59" ht="24" customHeight="1"/>
    <row r="60" ht="15" customHeight="1"/>
    <row r="61" ht="11.25" customHeight="1"/>
    <row r="62" hidden="1"/>
    <row r="63" ht="13.5" customHeight="1"/>
    <row r="64" ht="12.75" customHeight="1"/>
    <row r="65" ht="12.75" customHeight="1"/>
    <row r="66" hidden="1"/>
    <row r="69" hidden="1"/>
    <row r="70" hidden="1"/>
    <row r="71" ht="19.5" customHeight="1"/>
    <row r="72" ht="15" customHeight="1"/>
    <row r="79" ht="22.5" customHeight="1"/>
    <row r="84" ht="13.5" customHeight="1"/>
    <row r="85" ht="13.5" customHeight="1"/>
    <row r="86" ht="13.5" customHeight="1"/>
    <row r="98" spans="1:1" s="6" customFormat="1" ht="18" customHeight="1">
      <c r="A98" s="180"/>
    </row>
    <row r="99" spans="1:1" ht="28.5" customHeight="1"/>
    <row r="103" spans="1:1" ht="17.25" customHeight="1"/>
    <row r="104" spans="1:1" ht="13.5" customHeight="1"/>
    <row r="110" spans="1:1" ht="22.5" customHeight="1"/>
    <row r="111" spans="1:1" ht="22.5" customHeight="1"/>
    <row r="115" spans="1:2" s="1" customFormat="1">
      <c r="A115" s="104"/>
    </row>
    <row r="116" spans="1:2" s="1" customFormat="1">
      <c r="A116" s="104"/>
    </row>
    <row r="117" spans="1:2" s="1" customFormat="1">
      <c r="A117" s="104"/>
    </row>
    <row r="118" spans="1:2" s="1" customFormat="1">
      <c r="A118" s="104"/>
      <c r="B118" s="4"/>
    </row>
    <row r="119" spans="1:2" s="1" customFormat="1">
      <c r="A119" s="104"/>
      <c r="B119" s="4"/>
    </row>
    <row r="120" spans="1:2" s="1" customFormat="1">
      <c r="A120" s="104"/>
      <c r="B120" s="4"/>
    </row>
    <row r="121" spans="1:2" s="1" customFormat="1">
      <c r="A121" s="104"/>
      <c r="B121" s="4"/>
    </row>
    <row r="122" spans="1:2" s="1" customFormat="1">
      <c r="A122" s="104"/>
      <c r="B122" s="4"/>
    </row>
    <row r="123" spans="1:2" s="1" customFormat="1">
      <c r="A123" s="104"/>
      <c r="B123" s="4"/>
    </row>
    <row r="124" spans="1:2" s="1" customFormat="1">
      <c r="A124" s="104"/>
      <c r="B124" s="4"/>
    </row>
    <row r="125" spans="1:2" s="1" customFormat="1">
      <c r="A125" s="104"/>
      <c r="B125" s="4"/>
    </row>
    <row r="126" spans="1:2" s="1" customFormat="1">
      <c r="A126" s="104"/>
      <c r="B126" s="4"/>
    </row>
    <row r="127" spans="1:2" s="1" customFormat="1">
      <c r="A127" s="104"/>
      <c r="B127" s="4"/>
    </row>
    <row r="128" spans="1:2" s="1" customFormat="1">
      <c r="A128" s="104"/>
      <c r="B128" s="4"/>
    </row>
    <row r="129" spans="1:2" s="1" customFormat="1">
      <c r="A129" s="104"/>
      <c r="B129" s="4"/>
    </row>
    <row r="130" spans="1:2" s="1" customFormat="1">
      <c r="A130" s="104"/>
      <c r="B130" s="4"/>
    </row>
    <row r="131" spans="1:2" s="1" customFormat="1">
      <c r="A131" s="104"/>
      <c r="B131" s="4"/>
    </row>
    <row r="132" spans="1:2" s="1" customFormat="1">
      <c r="A132" s="104"/>
      <c r="B132" s="4"/>
    </row>
    <row r="133" spans="1:2" s="1" customFormat="1">
      <c r="A133" s="104"/>
      <c r="B133" s="4"/>
    </row>
    <row r="134" spans="1:2" s="1" customFormat="1">
      <c r="A134" s="104"/>
      <c r="B134" s="4"/>
    </row>
    <row r="135" spans="1:2" s="1" customFormat="1">
      <c r="A135" s="104"/>
      <c r="B135" s="4"/>
    </row>
    <row r="136" spans="1:2" s="1" customFormat="1">
      <c r="A136" s="104"/>
      <c r="B136" s="4"/>
    </row>
    <row r="137" spans="1:2" s="1" customFormat="1">
      <c r="A137" s="104"/>
      <c r="B137" s="4"/>
    </row>
    <row r="138" spans="1:2" s="1" customFormat="1">
      <c r="A138" s="104"/>
      <c r="B138" s="4"/>
    </row>
    <row r="139" spans="1:2" s="1" customFormat="1">
      <c r="A139" s="104"/>
      <c r="B139" s="4"/>
    </row>
    <row r="140" spans="1:2" s="1" customFormat="1">
      <c r="A140" s="104"/>
      <c r="B140" s="4"/>
    </row>
    <row r="141" spans="1:2" s="1" customFormat="1">
      <c r="A141" s="104"/>
      <c r="B141" s="4"/>
    </row>
    <row r="142" spans="1:2" s="1" customFormat="1">
      <c r="A142" s="104"/>
      <c r="B142" s="4"/>
    </row>
    <row r="143" spans="1:2" s="1" customFormat="1">
      <c r="A143" s="104"/>
      <c r="B143" s="4"/>
    </row>
    <row r="144" spans="1:2" s="1" customFormat="1">
      <c r="A144" s="104"/>
      <c r="B144" s="4"/>
    </row>
    <row r="145" spans="1:2" s="1" customFormat="1">
      <c r="A145" s="104"/>
      <c r="B145" s="4"/>
    </row>
    <row r="146" spans="1:2" s="1" customFormat="1">
      <c r="A146" s="104"/>
      <c r="B146" s="4"/>
    </row>
    <row r="147" spans="1:2" s="1" customFormat="1">
      <c r="A147" s="104"/>
      <c r="B147" s="4"/>
    </row>
    <row r="148" spans="1:2" s="1" customFormat="1">
      <c r="A148" s="104"/>
      <c r="B148" s="4"/>
    </row>
    <row r="149" spans="1:2" s="1" customFormat="1">
      <c r="A149" s="104"/>
      <c r="B149" s="4"/>
    </row>
    <row r="150" spans="1:2" s="1" customFormat="1">
      <c r="A150" s="104"/>
      <c r="B150" s="4"/>
    </row>
    <row r="151" spans="1:2" s="1" customFormat="1">
      <c r="A151" s="104"/>
      <c r="B151" s="4"/>
    </row>
    <row r="152" spans="1:2" s="1" customFormat="1">
      <c r="A152" s="104"/>
      <c r="B152" s="4"/>
    </row>
    <row r="153" spans="1:2" s="1" customFormat="1">
      <c r="A153" s="104"/>
      <c r="B153" s="4"/>
    </row>
    <row r="154" spans="1:2" s="1" customFormat="1">
      <c r="A154" s="104"/>
      <c r="B154" s="4"/>
    </row>
    <row r="155" spans="1:2" s="1" customFormat="1">
      <c r="A155" s="104"/>
      <c r="B155" s="4"/>
    </row>
    <row r="156" spans="1:2" s="1" customFormat="1">
      <c r="A156" s="104"/>
      <c r="B156" s="4"/>
    </row>
    <row r="157" spans="1:2" s="1" customFormat="1">
      <c r="A157" s="104"/>
      <c r="B157" s="4"/>
    </row>
    <row r="158" spans="1:2" s="1" customFormat="1">
      <c r="A158" s="104"/>
      <c r="B158" s="4"/>
    </row>
    <row r="159" spans="1:2" s="1" customFormat="1">
      <c r="A159" s="104"/>
      <c r="B159" s="4"/>
    </row>
    <row r="160" spans="1:2" s="1" customFormat="1">
      <c r="A160" s="104"/>
      <c r="B160" s="4"/>
    </row>
    <row r="161" spans="1:2" s="1" customFormat="1">
      <c r="A161" s="104"/>
      <c r="B161" s="4"/>
    </row>
    <row r="162" spans="1:2" s="1" customFormat="1">
      <c r="A162" s="104"/>
      <c r="B162" s="4"/>
    </row>
    <row r="163" spans="1:2" s="1" customFormat="1">
      <c r="A163" s="104"/>
      <c r="B163" s="4"/>
    </row>
    <row r="164" spans="1:2" s="1" customFormat="1">
      <c r="A164" s="104"/>
      <c r="B164" s="4"/>
    </row>
    <row r="165" spans="1:2" s="1" customFormat="1">
      <c r="A165" s="104"/>
      <c r="B165" s="4"/>
    </row>
    <row r="166" spans="1:2" s="1" customFormat="1">
      <c r="A166" s="104"/>
      <c r="B166" s="4"/>
    </row>
    <row r="167" spans="1:2" s="1" customFormat="1">
      <c r="A167" s="104"/>
      <c r="B167" s="4"/>
    </row>
    <row r="168" spans="1:2" s="1" customFormat="1">
      <c r="A168" s="104"/>
      <c r="B168" s="4"/>
    </row>
    <row r="169" spans="1:2" s="1" customFormat="1">
      <c r="A169" s="104"/>
      <c r="B169" s="4"/>
    </row>
    <row r="170" spans="1:2" s="1" customFormat="1">
      <c r="A170" s="104"/>
      <c r="B170" s="4"/>
    </row>
    <row r="171" spans="1:2" s="1" customFormat="1">
      <c r="A171" s="104"/>
      <c r="B171" s="4"/>
    </row>
    <row r="172" spans="1:2" s="1" customFormat="1">
      <c r="A172" s="104"/>
      <c r="B172" s="4"/>
    </row>
    <row r="173" spans="1:2" s="1" customFormat="1">
      <c r="A173" s="104"/>
      <c r="B173" s="4"/>
    </row>
    <row r="174" spans="1:2" s="1" customFormat="1">
      <c r="A174" s="104"/>
      <c r="B174" s="4"/>
    </row>
    <row r="175" spans="1:2" s="1" customFormat="1">
      <c r="A175" s="104"/>
      <c r="B175" s="4"/>
    </row>
    <row r="176" spans="1:2" s="1" customFormat="1">
      <c r="A176" s="104"/>
      <c r="B176" s="4"/>
    </row>
    <row r="177" spans="1:2" s="1" customFormat="1">
      <c r="A177" s="104"/>
      <c r="B177" s="4"/>
    </row>
    <row r="178" spans="1:2" s="1" customFormat="1">
      <c r="A178" s="104"/>
      <c r="B178" s="4"/>
    </row>
    <row r="179" spans="1:2" s="1" customFormat="1">
      <c r="A179" s="104"/>
      <c r="B179" s="4"/>
    </row>
    <row r="180" spans="1:2" s="1" customFormat="1">
      <c r="A180" s="104"/>
      <c r="B180" s="4"/>
    </row>
    <row r="181" spans="1:2" s="1" customFormat="1">
      <c r="A181" s="104"/>
      <c r="B181" s="4"/>
    </row>
    <row r="182" spans="1:2" s="1" customFormat="1">
      <c r="A182" s="104"/>
      <c r="B182" s="4"/>
    </row>
    <row r="183" spans="1:2" s="1" customFormat="1">
      <c r="A183" s="104"/>
      <c r="B183" s="4"/>
    </row>
    <row r="184" spans="1:2" s="1" customFormat="1">
      <c r="A184" s="104"/>
      <c r="B184" s="4"/>
    </row>
    <row r="185" spans="1:2" s="1" customFormat="1">
      <c r="A185" s="104"/>
      <c r="B185" s="4"/>
    </row>
    <row r="186" spans="1:2" s="1" customFormat="1">
      <c r="A186" s="104"/>
      <c r="B186" s="4"/>
    </row>
    <row r="187" spans="1:2" s="1" customFormat="1">
      <c r="A187" s="104"/>
      <c r="B187" s="4"/>
    </row>
    <row r="188" spans="1:2" s="1" customFormat="1">
      <c r="A188" s="104"/>
      <c r="B188" s="4"/>
    </row>
    <row r="189" spans="1:2" s="1" customFormat="1">
      <c r="A189" s="104"/>
      <c r="B189" s="4"/>
    </row>
    <row r="190" spans="1:2" s="1" customFormat="1">
      <c r="A190" s="104"/>
      <c r="B190" s="4"/>
    </row>
    <row r="191" spans="1:2" s="1" customFormat="1">
      <c r="A191" s="104"/>
      <c r="B191" s="4"/>
    </row>
    <row r="192" spans="1:2" s="1" customFormat="1">
      <c r="A192" s="104"/>
      <c r="B192" s="4"/>
    </row>
    <row r="193" spans="1:2" s="1" customFormat="1">
      <c r="A193" s="104"/>
      <c r="B193" s="4"/>
    </row>
    <row r="194" spans="1:2" s="1" customFormat="1">
      <c r="A194" s="104"/>
      <c r="B194" s="4"/>
    </row>
    <row r="195" spans="1:2" s="1" customFormat="1">
      <c r="A195" s="104"/>
      <c r="B195" s="4"/>
    </row>
    <row r="196" spans="1:2" s="1" customFormat="1">
      <c r="A196" s="104"/>
      <c r="B196" s="4"/>
    </row>
    <row r="197" spans="1:2" s="1" customFormat="1">
      <c r="A197" s="104"/>
      <c r="B197" s="4"/>
    </row>
    <row r="198" spans="1:2" s="1" customFormat="1">
      <c r="A198" s="104"/>
      <c r="B198" s="4"/>
    </row>
    <row r="199" spans="1:2" s="1" customFormat="1">
      <c r="A199" s="104"/>
      <c r="B199" s="4"/>
    </row>
    <row r="200" spans="1:2" s="1" customFormat="1">
      <c r="A200" s="104"/>
      <c r="B200" s="4"/>
    </row>
    <row r="201" spans="1:2" s="1" customFormat="1">
      <c r="A201" s="104"/>
      <c r="B201" s="4"/>
    </row>
    <row r="202" spans="1:2" s="1" customFormat="1">
      <c r="A202" s="104"/>
      <c r="B202" s="4"/>
    </row>
    <row r="203" spans="1:2" s="1" customFormat="1">
      <c r="A203" s="104"/>
      <c r="B203" s="4"/>
    </row>
    <row r="204" spans="1:2" s="1" customFormat="1">
      <c r="A204" s="104"/>
      <c r="B204" s="4"/>
    </row>
    <row r="205" spans="1:2" s="1" customFormat="1">
      <c r="A205" s="104"/>
      <c r="B205" s="4"/>
    </row>
    <row r="206" spans="1:2" s="1" customFormat="1">
      <c r="A206" s="104"/>
      <c r="B206" s="4"/>
    </row>
    <row r="207" spans="1:2" s="1" customFormat="1">
      <c r="A207" s="104"/>
      <c r="B207" s="4"/>
    </row>
    <row r="208" spans="1:2" s="1" customFormat="1">
      <c r="A208" s="104"/>
      <c r="B208" s="4"/>
    </row>
    <row r="209" spans="1:2" s="1" customFormat="1">
      <c r="A209" s="104"/>
      <c r="B209" s="4"/>
    </row>
    <row r="210" spans="1:2" s="1" customFormat="1">
      <c r="A210" s="104"/>
      <c r="B210" s="4"/>
    </row>
    <row r="211" spans="1:2" s="1" customFormat="1">
      <c r="A211" s="104"/>
      <c r="B211" s="4"/>
    </row>
    <row r="212" spans="1:2" s="1" customFormat="1">
      <c r="A212" s="104"/>
      <c r="B212" s="4"/>
    </row>
    <row r="213" spans="1:2" s="1" customFormat="1">
      <c r="A213" s="104"/>
      <c r="B213" s="4"/>
    </row>
    <row r="214" spans="1:2" s="1" customFormat="1">
      <c r="A214" s="104"/>
      <c r="B214" s="4"/>
    </row>
    <row r="215" spans="1:2" s="1" customFormat="1">
      <c r="A215" s="104"/>
      <c r="B215" s="4"/>
    </row>
    <row r="216" spans="1:2" s="1" customFormat="1">
      <c r="A216" s="104"/>
      <c r="B216" s="4"/>
    </row>
    <row r="217" spans="1:2" s="1" customFormat="1">
      <c r="A217" s="104"/>
      <c r="B217" s="4"/>
    </row>
    <row r="218" spans="1:2" s="1" customFormat="1">
      <c r="A218" s="104"/>
      <c r="B218" s="4"/>
    </row>
    <row r="219" spans="1:2" s="1" customFormat="1">
      <c r="A219" s="104"/>
      <c r="B219" s="4"/>
    </row>
    <row r="220" spans="1:2" s="1" customFormat="1">
      <c r="A220" s="104"/>
      <c r="B220" s="4"/>
    </row>
    <row r="221" spans="1:2" s="1" customFormat="1">
      <c r="A221" s="104"/>
      <c r="B221" s="4"/>
    </row>
    <row r="222" spans="1:2" s="1" customFormat="1">
      <c r="A222" s="104"/>
      <c r="B222" s="4"/>
    </row>
    <row r="223" spans="1:2" s="1" customFormat="1">
      <c r="A223" s="104"/>
      <c r="B223" s="4"/>
    </row>
    <row r="224" spans="1:2" s="1" customFormat="1">
      <c r="A224" s="104"/>
      <c r="B224" s="4"/>
    </row>
    <row r="225" spans="1:2" s="1" customFormat="1">
      <c r="A225" s="104"/>
      <c r="B225" s="4"/>
    </row>
    <row r="226" spans="1:2" s="1" customFormat="1">
      <c r="A226" s="104"/>
      <c r="B226" s="4"/>
    </row>
    <row r="227" spans="1:2" s="1" customFormat="1">
      <c r="A227" s="104"/>
      <c r="B227" s="4"/>
    </row>
    <row r="228" spans="1:2" s="1" customFormat="1">
      <c r="A228" s="104"/>
      <c r="B228" s="4"/>
    </row>
    <row r="229" spans="1:2" s="1" customFormat="1">
      <c r="A229" s="104"/>
      <c r="B229" s="4"/>
    </row>
    <row r="230" spans="1:2" s="1" customFormat="1">
      <c r="A230" s="104"/>
      <c r="B230" s="4"/>
    </row>
    <row r="231" spans="1:2" s="1" customFormat="1">
      <c r="A231" s="104"/>
      <c r="B231" s="4"/>
    </row>
    <row r="232" spans="1:2" s="1" customFormat="1">
      <c r="A232" s="104"/>
      <c r="B232" s="4"/>
    </row>
    <row r="233" spans="1:2" s="1" customFormat="1">
      <c r="A233" s="104"/>
      <c r="B233" s="4"/>
    </row>
    <row r="234" spans="1:2" s="1" customFormat="1">
      <c r="A234" s="104"/>
      <c r="B234" s="4"/>
    </row>
    <row r="235" spans="1:2" s="1" customFormat="1">
      <c r="A235" s="104"/>
      <c r="B235" s="4"/>
    </row>
    <row r="236" spans="1:2" s="1" customFormat="1">
      <c r="A236" s="104"/>
      <c r="B236" s="4"/>
    </row>
    <row r="237" spans="1:2" s="1" customFormat="1">
      <c r="A237" s="104"/>
      <c r="B237" s="4"/>
    </row>
    <row r="238" spans="1:2" s="1" customFormat="1">
      <c r="A238" s="104"/>
      <c r="B238" s="4"/>
    </row>
    <row r="239" spans="1:2" s="1" customFormat="1">
      <c r="A239" s="104"/>
      <c r="B239" s="4"/>
    </row>
    <row r="240" spans="1:2" s="1" customFormat="1">
      <c r="A240" s="104"/>
      <c r="B240" s="4"/>
    </row>
    <row r="241" spans="1:2" s="1" customFormat="1">
      <c r="A241" s="104"/>
      <c r="B241" s="4"/>
    </row>
    <row r="242" spans="1:2" s="1" customFormat="1">
      <c r="A242" s="104"/>
      <c r="B242" s="4"/>
    </row>
    <row r="243" spans="1:2" s="1" customFormat="1">
      <c r="A243" s="104"/>
      <c r="B243" s="4"/>
    </row>
    <row r="244" spans="1:2" s="1" customFormat="1">
      <c r="A244" s="104"/>
      <c r="B244" s="4"/>
    </row>
    <row r="245" spans="1:2" s="1" customFormat="1">
      <c r="A245" s="104"/>
      <c r="B245" s="4"/>
    </row>
    <row r="246" spans="1:2" s="1" customFormat="1">
      <c r="A246" s="104"/>
      <c r="B246" s="4"/>
    </row>
    <row r="247" spans="1:2" s="1" customFormat="1">
      <c r="A247" s="104"/>
      <c r="B247" s="4"/>
    </row>
    <row r="248" spans="1:2" s="1" customFormat="1">
      <c r="A248" s="104"/>
      <c r="B248" s="4"/>
    </row>
    <row r="249" spans="1:2" s="1" customFormat="1">
      <c r="A249" s="104"/>
      <c r="B249" s="4"/>
    </row>
    <row r="250" spans="1:2" s="1" customFormat="1">
      <c r="A250" s="104"/>
      <c r="B250" s="4"/>
    </row>
    <row r="251" spans="1:2" s="1" customFormat="1">
      <c r="A251" s="104"/>
      <c r="B251" s="4"/>
    </row>
    <row r="252" spans="1:2" s="1" customFormat="1">
      <c r="A252" s="104"/>
      <c r="B252" s="4"/>
    </row>
    <row r="253" spans="1:2" s="1" customFormat="1">
      <c r="A253" s="104"/>
      <c r="B253" s="4"/>
    </row>
    <row r="254" spans="1:2" s="1" customFormat="1">
      <c r="A254" s="104"/>
      <c r="B254" s="4"/>
    </row>
    <row r="255" spans="1:2" s="1" customFormat="1">
      <c r="A255" s="104"/>
      <c r="B255" s="4"/>
    </row>
    <row r="256" spans="1:2" s="1" customFormat="1">
      <c r="A256" s="104"/>
      <c r="B256" s="4"/>
    </row>
    <row r="257" spans="1:2" s="1" customFormat="1">
      <c r="A257" s="104"/>
      <c r="B257" s="4"/>
    </row>
    <row r="258" spans="1:2" s="1" customFormat="1">
      <c r="A258" s="104"/>
      <c r="B258" s="4"/>
    </row>
    <row r="259" spans="1:2" s="1" customFormat="1">
      <c r="A259" s="104"/>
      <c r="B259" s="4"/>
    </row>
    <row r="260" spans="1:2" s="1" customFormat="1">
      <c r="A260" s="104"/>
      <c r="B260" s="4"/>
    </row>
    <row r="261" spans="1:2" s="1" customFormat="1">
      <c r="A261" s="104"/>
      <c r="B261" s="4"/>
    </row>
    <row r="262" spans="1:2" s="1" customFormat="1">
      <c r="A262" s="104"/>
      <c r="B262" s="4"/>
    </row>
    <row r="263" spans="1:2" s="1" customFormat="1">
      <c r="A263" s="104"/>
      <c r="B263" s="4"/>
    </row>
    <row r="264" spans="1:2" s="1" customFormat="1">
      <c r="A264" s="104"/>
      <c r="B264" s="4"/>
    </row>
    <row r="265" spans="1:2" s="1" customFormat="1">
      <c r="A265" s="104"/>
      <c r="B265" s="4"/>
    </row>
    <row r="266" spans="1:2" s="1" customFormat="1">
      <c r="A266" s="104"/>
      <c r="B266" s="4"/>
    </row>
    <row r="267" spans="1:2" s="1" customFormat="1">
      <c r="A267" s="104"/>
      <c r="B267" s="4"/>
    </row>
    <row r="268" spans="1:2" s="1" customFormat="1">
      <c r="A268" s="104"/>
      <c r="B268" s="4"/>
    </row>
    <row r="269" spans="1:2" s="1" customFormat="1">
      <c r="A269" s="104"/>
      <c r="B269" s="4"/>
    </row>
    <row r="270" spans="1:2" s="1" customFormat="1">
      <c r="A270" s="104"/>
      <c r="B270" s="4"/>
    </row>
    <row r="271" spans="1:2" s="1" customFormat="1">
      <c r="A271" s="104"/>
      <c r="B271" s="4"/>
    </row>
    <row r="272" spans="1:2" s="1" customFormat="1">
      <c r="A272" s="104"/>
      <c r="B272" s="4"/>
    </row>
    <row r="273" spans="1:2" s="1" customFormat="1">
      <c r="A273" s="104"/>
      <c r="B273" s="4"/>
    </row>
    <row r="274" spans="1:2" s="1" customFormat="1">
      <c r="A274" s="104"/>
      <c r="B274" s="4"/>
    </row>
    <row r="275" spans="1:2" s="1" customFormat="1">
      <c r="A275" s="104"/>
      <c r="B275" s="4"/>
    </row>
    <row r="276" spans="1:2" s="1" customFormat="1">
      <c r="A276" s="104"/>
      <c r="B276" s="4"/>
    </row>
    <row r="277" spans="1:2" s="1" customFormat="1">
      <c r="A277" s="104"/>
      <c r="B277" s="4"/>
    </row>
    <row r="278" spans="1:2" s="1" customFormat="1">
      <c r="A278" s="104"/>
      <c r="B278" s="4"/>
    </row>
    <row r="279" spans="1:2" s="1" customFormat="1">
      <c r="A279" s="104"/>
      <c r="B279" s="4"/>
    </row>
    <row r="280" spans="1:2" s="1" customFormat="1">
      <c r="A280" s="104"/>
      <c r="B280" s="4"/>
    </row>
    <row r="281" spans="1:2" s="1" customFormat="1">
      <c r="A281" s="104"/>
      <c r="B281" s="4"/>
    </row>
    <row r="282" spans="1:2" s="1" customFormat="1">
      <c r="A282" s="104"/>
      <c r="B282" s="4"/>
    </row>
    <row r="283" spans="1:2" s="1" customFormat="1">
      <c r="A283" s="104"/>
      <c r="B283" s="4"/>
    </row>
    <row r="284" spans="1:2" s="1" customFormat="1">
      <c r="A284" s="104"/>
      <c r="B284" s="4"/>
    </row>
    <row r="285" spans="1:2" s="1" customFormat="1">
      <c r="A285" s="104"/>
      <c r="B285" s="4"/>
    </row>
    <row r="286" spans="1:2" s="1" customFormat="1">
      <c r="A286" s="104"/>
      <c r="B286" s="4"/>
    </row>
    <row r="287" spans="1:2" s="1" customFormat="1">
      <c r="A287" s="104"/>
      <c r="B287" s="4"/>
    </row>
    <row r="288" spans="1:2" s="1" customFormat="1">
      <c r="A288" s="104"/>
      <c r="B288" s="4"/>
    </row>
    <row r="289" spans="1:2" s="1" customFormat="1">
      <c r="A289" s="104"/>
      <c r="B289" s="4"/>
    </row>
    <row r="290" spans="1:2" s="1" customFormat="1">
      <c r="A290" s="104"/>
      <c r="B290" s="4"/>
    </row>
    <row r="291" spans="1:2" s="1" customFormat="1">
      <c r="A291" s="104"/>
      <c r="B291" s="4"/>
    </row>
    <row r="292" spans="1:2" s="1" customFormat="1">
      <c r="A292" s="104"/>
      <c r="B292" s="4"/>
    </row>
    <row r="293" spans="1:2" s="1" customFormat="1">
      <c r="A293" s="104"/>
      <c r="B293" s="4"/>
    </row>
    <row r="294" spans="1:2" s="1" customFormat="1">
      <c r="A294" s="104"/>
      <c r="B294" s="4"/>
    </row>
    <row r="295" spans="1:2" s="1" customFormat="1">
      <c r="A295" s="104"/>
      <c r="B295" s="4"/>
    </row>
    <row r="296" spans="1:2" s="1" customFormat="1">
      <c r="A296" s="104"/>
      <c r="B296" s="4"/>
    </row>
    <row r="297" spans="1:2" s="1" customFormat="1">
      <c r="A297" s="104"/>
      <c r="B297" s="4"/>
    </row>
    <row r="298" spans="1:2" s="1" customFormat="1">
      <c r="A298" s="104"/>
      <c r="B298" s="4"/>
    </row>
    <row r="299" spans="1:2" s="1" customFormat="1">
      <c r="A299" s="104"/>
      <c r="B299" s="4"/>
    </row>
    <row r="300" spans="1:2" s="1" customFormat="1">
      <c r="A300" s="104"/>
      <c r="B300" s="4"/>
    </row>
    <row r="301" spans="1:2" s="1" customFormat="1">
      <c r="A301" s="104"/>
      <c r="B301" s="4"/>
    </row>
    <row r="302" spans="1:2" s="1" customFormat="1">
      <c r="A302" s="104"/>
      <c r="B302" s="4"/>
    </row>
    <row r="303" spans="1:2" s="1" customFormat="1">
      <c r="A303" s="104"/>
      <c r="B303" s="4"/>
    </row>
    <row r="304" spans="1:2" s="1" customFormat="1">
      <c r="A304" s="104"/>
      <c r="B304" s="4"/>
    </row>
    <row r="305" spans="1:2" s="1" customFormat="1">
      <c r="A305" s="104"/>
      <c r="B305" s="4"/>
    </row>
    <row r="306" spans="1:2" s="1" customFormat="1">
      <c r="A306" s="104"/>
      <c r="B306" s="4"/>
    </row>
    <row r="307" spans="1:2" s="1" customFormat="1">
      <c r="A307" s="104"/>
      <c r="B307" s="4"/>
    </row>
    <row r="308" spans="1:2" s="1" customFormat="1">
      <c r="A308" s="104"/>
      <c r="B308" s="4"/>
    </row>
    <row r="309" spans="1:2" s="1" customFormat="1">
      <c r="A309" s="104"/>
      <c r="B309" s="4"/>
    </row>
    <row r="310" spans="1:2" s="1" customFormat="1">
      <c r="A310" s="104"/>
      <c r="B310" s="4"/>
    </row>
    <row r="311" spans="1:2" s="1" customFormat="1">
      <c r="A311" s="104"/>
      <c r="B311" s="4"/>
    </row>
    <row r="312" spans="1:2" s="1" customFormat="1">
      <c r="A312" s="104"/>
      <c r="B312" s="4"/>
    </row>
    <row r="313" spans="1:2" s="1" customFormat="1">
      <c r="A313" s="104"/>
      <c r="B313" s="4"/>
    </row>
    <row r="314" spans="1:2" s="1" customFormat="1">
      <c r="A314" s="104"/>
      <c r="B314" s="4"/>
    </row>
    <row r="315" spans="1:2" s="1" customFormat="1">
      <c r="A315" s="104"/>
      <c r="B315" s="4"/>
    </row>
    <row r="316" spans="1:2" s="1" customFormat="1">
      <c r="A316" s="104"/>
      <c r="B316" s="4"/>
    </row>
    <row r="317" spans="1:2" s="1" customFormat="1">
      <c r="A317" s="104"/>
      <c r="B317" s="4"/>
    </row>
    <row r="318" spans="1:2" s="1" customFormat="1">
      <c r="A318" s="104"/>
      <c r="B318" s="4"/>
    </row>
    <row r="319" spans="1:2" s="1" customFormat="1">
      <c r="A319" s="104"/>
      <c r="B319" s="4"/>
    </row>
    <row r="320" spans="1:2" s="1" customFormat="1">
      <c r="A320" s="104"/>
      <c r="B320" s="4"/>
    </row>
    <row r="321" spans="1:2" s="1" customFormat="1">
      <c r="A321" s="104"/>
      <c r="B321" s="4"/>
    </row>
    <row r="322" spans="1:2" s="1" customFormat="1">
      <c r="A322" s="104"/>
      <c r="B322" s="4"/>
    </row>
    <row r="323" spans="1:2" s="1" customFormat="1">
      <c r="A323" s="104"/>
      <c r="B323" s="4"/>
    </row>
    <row r="324" spans="1:2" s="1" customFormat="1">
      <c r="A324" s="104"/>
      <c r="B324" s="4"/>
    </row>
    <row r="325" spans="1:2" s="1" customFormat="1">
      <c r="A325" s="104"/>
      <c r="B325" s="4"/>
    </row>
    <row r="326" spans="1:2" s="1" customFormat="1">
      <c r="A326" s="104"/>
      <c r="B326" s="4"/>
    </row>
    <row r="327" spans="1:2" s="1" customFormat="1">
      <c r="A327" s="104"/>
      <c r="B327" s="4"/>
    </row>
    <row r="328" spans="1:2" s="1" customFormat="1">
      <c r="A328" s="104"/>
      <c r="B328" s="4"/>
    </row>
    <row r="329" spans="1:2" s="1" customFormat="1">
      <c r="A329" s="104"/>
      <c r="B329" s="4"/>
    </row>
    <row r="330" spans="1:2" s="1" customFormat="1">
      <c r="A330" s="104"/>
      <c r="B330" s="4"/>
    </row>
    <row r="331" spans="1:2" s="1" customFormat="1">
      <c r="A331" s="104"/>
      <c r="B331" s="4"/>
    </row>
    <row r="332" spans="1:2" s="1" customFormat="1">
      <c r="A332" s="104"/>
      <c r="B332" s="4"/>
    </row>
    <row r="333" spans="1:2" s="1" customFormat="1">
      <c r="A333" s="104"/>
      <c r="B333" s="4"/>
    </row>
    <row r="334" spans="1:2" s="1" customFormat="1">
      <c r="A334" s="104"/>
      <c r="B334" s="4"/>
    </row>
    <row r="335" spans="1:2" s="1" customFormat="1">
      <c r="A335" s="104"/>
      <c r="B335" s="4"/>
    </row>
    <row r="336" spans="1:2" s="1" customFormat="1">
      <c r="A336" s="104"/>
      <c r="B336" s="4"/>
    </row>
    <row r="337" spans="1:2" s="1" customFormat="1">
      <c r="A337" s="104"/>
      <c r="B337" s="4"/>
    </row>
  </sheetData>
  <mergeCells count="2">
    <mergeCell ref="A1:F1"/>
    <mergeCell ref="A2:F2"/>
  </mergeCells>
  <phoneticPr fontId="0" type="noConversion"/>
  <printOptions horizontalCentered="1"/>
  <pageMargins left="0.19685039370078741" right="0.19685039370078741" top="0.62992125984251968" bottom="0.59" header="0.31496062992125984" footer="0.31496062992125984"/>
  <pageSetup paperSize="9" scale="90" firstPageNumber="504" orientation="portrait" useFirstPageNumber="1" horizontalDpi="300" verticalDpi="30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88"/>
  <sheetViews>
    <sheetView workbookViewId="0">
      <selection activeCell="A6" sqref="A6:H6"/>
    </sheetView>
  </sheetViews>
  <sheetFormatPr defaultColWidth="11.42578125" defaultRowHeight="12.75"/>
  <cols>
    <col min="1" max="1" width="4" style="230" bestFit="1" customWidth="1"/>
    <col min="2" max="2" width="5.28515625" style="10" customWidth="1"/>
    <col min="3" max="3" width="47.42578125" customWidth="1"/>
    <col min="4" max="5" width="13.28515625" customWidth="1"/>
    <col min="6" max="6" width="7.85546875" style="30" customWidth="1"/>
    <col min="7" max="7" width="14.42578125" customWidth="1"/>
    <col min="8" max="9" width="13" customWidth="1"/>
  </cols>
  <sheetData>
    <row r="1" spans="1:10" s="1" customFormat="1" ht="38.25" customHeight="1">
      <c r="A1" s="269" t="s">
        <v>115</v>
      </c>
      <c r="B1" s="269"/>
      <c r="C1" s="269"/>
      <c r="D1" s="269"/>
      <c r="E1" s="269"/>
      <c r="F1" s="269"/>
    </row>
    <row r="2" spans="1:10" s="1" customFormat="1" ht="28.5" customHeight="1">
      <c r="A2" s="181"/>
      <c r="B2" s="182"/>
      <c r="C2" s="183" t="s">
        <v>256</v>
      </c>
      <c r="D2" s="184" t="s">
        <v>253</v>
      </c>
      <c r="E2" s="185" t="s">
        <v>254</v>
      </c>
      <c r="F2" s="186" t="s">
        <v>255</v>
      </c>
      <c r="G2" s="75"/>
      <c r="H2" s="75"/>
      <c r="I2" s="75"/>
    </row>
    <row r="3" spans="1:10" s="1" customFormat="1" ht="9.75" customHeight="1">
      <c r="A3" s="227"/>
      <c r="B3" s="187"/>
      <c r="C3" s="80"/>
      <c r="D3" s="188"/>
      <c r="E3" s="188"/>
      <c r="F3" s="188"/>
      <c r="G3" s="75"/>
      <c r="H3" s="75"/>
      <c r="I3" s="75"/>
    </row>
    <row r="4" spans="1:10" s="1" customFormat="1" ht="14.25" customHeight="1">
      <c r="A4" s="228">
        <v>3</v>
      </c>
      <c r="B4" s="189"/>
      <c r="C4" s="190" t="s">
        <v>42</v>
      </c>
      <c r="D4" s="191">
        <f>D5+D13+D48+D58</f>
        <v>1322930000</v>
      </c>
      <c r="E4" s="191">
        <f>E5+E13+E48+E58</f>
        <v>504229237</v>
      </c>
      <c r="F4" s="28">
        <f>E4/D4*100</f>
        <v>38.11458179949053</v>
      </c>
      <c r="G4" s="12"/>
      <c r="H4" s="12"/>
      <c r="I4" s="12"/>
    </row>
    <row r="5" spans="1:10" s="1" customFormat="1" ht="13.5" customHeight="1">
      <c r="A5" s="229">
        <v>31</v>
      </c>
      <c r="B5" s="193"/>
      <c r="C5" s="194" t="s">
        <v>43</v>
      </c>
      <c r="D5" s="16">
        <f>D6+D8+D10</f>
        <v>93159600</v>
      </c>
      <c r="E5" s="16">
        <f>E6+E8+E10</f>
        <v>41542802</v>
      </c>
      <c r="F5" s="28">
        <f>E5/D5*100</f>
        <v>44.593151967161731</v>
      </c>
      <c r="G5" s="2"/>
      <c r="H5" s="2"/>
      <c r="I5" s="2"/>
    </row>
    <row r="6" spans="1:10" s="1" customFormat="1">
      <c r="A6" s="229">
        <v>311</v>
      </c>
      <c r="B6" s="193"/>
      <c r="C6" s="194" t="s">
        <v>228</v>
      </c>
      <c r="D6" s="16">
        <f>SUM(D7:D7)</f>
        <v>77708800</v>
      </c>
      <c r="E6" s="16">
        <f>SUM(E7:E7)</f>
        <v>34781936</v>
      </c>
      <c r="F6" s="28">
        <f>E6/D6*100</f>
        <v>44.759327128973808</v>
      </c>
      <c r="G6" s="14"/>
      <c r="H6" s="14"/>
      <c r="I6" s="14"/>
    </row>
    <row r="7" spans="1:10" s="1" customFormat="1">
      <c r="A7" s="230"/>
      <c r="B7" s="195">
        <v>3111</v>
      </c>
      <c r="C7" s="196" t="s">
        <v>69</v>
      </c>
      <c r="D7" s="127">
        <v>77708800</v>
      </c>
      <c r="E7" s="45">
        <v>34781936</v>
      </c>
      <c r="F7" s="26"/>
      <c r="G7" s="2"/>
      <c r="H7" s="2"/>
      <c r="I7" s="2"/>
    </row>
    <row r="8" spans="1:10" s="1" customFormat="1">
      <c r="A8" s="229">
        <v>312</v>
      </c>
      <c r="B8" s="197"/>
      <c r="C8" s="198" t="s">
        <v>44</v>
      </c>
      <c r="D8" s="32">
        <f>D9</f>
        <v>2085000</v>
      </c>
      <c r="E8" s="16">
        <f>E9</f>
        <v>1013104</v>
      </c>
      <c r="F8" s="28">
        <f>E8/D8*100</f>
        <v>48.590119904076737</v>
      </c>
      <c r="G8" s="2"/>
      <c r="H8" s="72"/>
      <c r="I8" s="72"/>
    </row>
    <row r="9" spans="1:10" s="1" customFormat="1">
      <c r="A9" s="230"/>
      <c r="B9" s="195">
        <v>3121</v>
      </c>
      <c r="C9" s="196" t="s">
        <v>70</v>
      </c>
      <c r="D9" s="127">
        <v>2085000</v>
      </c>
      <c r="E9" s="45">
        <v>1013104</v>
      </c>
      <c r="F9" s="26"/>
      <c r="G9" s="13"/>
      <c r="H9" s="72"/>
      <c r="I9" s="72"/>
      <c r="J9" s="73"/>
    </row>
    <row r="10" spans="1:10" s="1" customFormat="1">
      <c r="A10" s="229">
        <v>313</v>
      </c>
      <c r="B10" s="197"/>
      <c r="C10" s="198" t="s">
        <v>71</v>
      </c>
      <c r="D10" s="32">
        <f>D11+D12</f>
        <v>13365800</v>
      </c>
      <c r="E10" s="16">
        <f>E11+E12</f>
        <v>5747762</v>
      </c>
      <c r="F10" s="28">
        <f>E10/D10*100</f>
        <v>43.00350147391103</v>
      </c>
      <c r="G10" s="2"/>
      <c r="H10" s="2"/>
      <c r="I10" s="2"/>
      <c r="J10" s="2"/>
    </row>
    <row r="11" spans="1:10" s="1" customFormat="1">
      <c r="A11" s="230"/>
      <c r="B11" s="195">
        <v>3132</v>
      </c>
      <c r="C11" s="196" t="s">
        <v>207</v>
      </c>
      <c r="D11" s="127">
        <v>12044800</v>
      </c>
      <c r="E11" s="45">
        <v>5156475</v>
      </c>
      <c r="F11" s="26"/>
      <c r="G11" s="12"/>
      <c r="H11" s="12"/>
      <c r="I11" s="12"/>
      <c r="J11" s="2"/>
    </row>
    <row r="12" spans="1:10" s="1" customFormat="1">
      <c r="A12" s="230"/>
      <c r="B12" s="195">
        <v>3133</v>
      </c>
      <c r="C12" s="196" t="s">
        <v>208</v>
      </c>
      <c r="D12" s="127">
        <v>1321000</v>
      </c>
      <c r="E12" s="45">
        <v>591287</v>
      </c>
      <c r="F12" s="26"/>
      <c r="G12" s="2"/>
      <c r="H12" s="2"/>
      <c r="I12" s="2"/>
      <c r="J12" s="2"/>
    </row>
    <row r="13" spans="1:10" s="1" customFormat="1" ht="13.5" customHeight="1">
      <c r="A13" s="230">
        <v>32</v>
      </c>
      <c r="B13" s="197"/>
      <c r="C13" s="199" t="s">
        <v>1</v>
      </c>
      <c r="D13" s="16">
        <f>D14+D18+D23+D41</f>
        <v>543193400</v>
      </c>
      <c r="E13" s="16">
        <f>E14+E18+E23+E41</f>
        <v>253544520</v>
      </c>
      <c r="F13" s="28">
        <f>E13/D13*100</f>
        <v>46.676656969690725</v>
      </c>
      <c r="G13" s="2"/>
      <c r="H13" s="2"/>
      <c r="I13" s="2"/>
      <c r="J13" s="2"/>
    </row>
    <row r="14" spans="1:10" s="1" customFormat="1">
      <c r="A14" s="230">
        <v>321</v>
      </c>
      <c r="B14" s="197"/>
      <c r="C14" s="199" t="s">
        <v>4</v>
      </c>
      <c r="D14" s="16">
        <f>D15+D16+D17</f>
        <v>4640400</v>
      </c>
      <c r="E14" s="16">
        <f>E15+E16+E17</f>
        <v>1773420</v>
      </c>
      <c r="F14" s="28">
        <f>E14/D14*100</f>
        <v>38.21696405482286</v>
      </c>
      <c r="G14" s="2"/>
      <c r="H14" s="2"/>
      <c r="I14" s="2"/>
      <c r="J14" s="2"/>
    </row>
    <row r="15" spans="1:10" s="1" customFormat="1">
      <c r="A15" s="230"/>
      <c r="B15" s="195">
        <v>3211</v>
      </c>
      <c r="C15" s="200" t="s">
        <v>72</v>
      </c>
      <c r="D15" s="127">
        <v>1450000</v>
      </c>
      <c r="E15" s="45">
        <v>432026</v>
      </c>
      <c r="F15" s="26"/>
      <c r="G15" s="2"/>
      <c r="H15" s="2"/>
      <c r="I15" s="2"/>
      <c r="J15" s="2"/>
    </row>
    <row r="16" spans="1:10" s="1" customFormat="1">
      <c r="A16" s="230"/>
      <c r="B16" s="195">
        <v>3212</v>
      </c>
      <c r="C16" s="200" t="s">
        <v>73</v>
      </c>
      <c r="D16" s="127">
        <v>2518400</v>
      </c>
      <c r="E16" s="45">
        <v>1068462</v>
      </c>
      <c r="F16" s="26"/>
      <c r="G16" s="2"/>
      <c r="H16" s="2"/>
      <c r="I16" s="2"/>
      <c r="J16" s="2"/>
    </row>
    <row r="17" spans="1:9" s="1" customFormat="1">
      <c r="A17" s="230"/>
      <c r="B17" s="201" t="s">
        <v>3</v>
      </c>
      <c r="C17" s="202" t="s">
        <v>74</v>
      </c>
      <c r="D17" s="127">
        <v>672000</v>
      </c>
      <c r="E17" s="45">
        <v>272932</v>
      </c>
      <c r="F17" s="26"/>
      <c r="G17" s="12"/>
    </row>
    <row r="18" spans="1:9" s="1" customFormat="1">
      <c r="A18" s="230">
        <v>322</v>
      </c>
      <c r="B18" s="201"/>
      <c r="C18" s="203" t="s">
        <v>45</v>
      </c>
      <c r="D18" s="16">
        <f>SUM(D19:D22)</f>
        <v>12975000</v>
      </c>
      <c r="E18" s="16">
        <f>SUM(E19:E22)</f>
        <v>6366179</v>
      </c>
      <c r="F18" s="28">
        <f>E18/D18*100</f>
        <v>49.0649633911368</v>
      </c>
      <c r="G18" s="2"/>
    </row>
    <row r="19" spans="1:9" s="206" customFormat="1">
      <c r="A19" s="229"/>
      <c r="B19" s="205">
        <v>3221</v>
      </c>
      <c r="C19" s="196" t="s">
        <v>75</v>
      </c>
      <c r="D19" s="127">
        <v>1940000</v>
      </c>
      <c r="E19" s="45">
        <v>803508</v>
      </c>
      <c r="F19" s="26"/>
    </row>
    <row r="20" spans="1:9" s="206" customFormat="1">
      <c r="A20" s="229"/>
      <c r="B20" s="205">
        <v>3223</v>
      </c>
      <c r="C20" s="196" t="s">
        <v>76</v>
      </c>
      <c r="D20" s="127">
        <v>10145000</v>
      </c>
      <c r="E20" s="45">
        <v>5317032</v>
      </c>
      <c r="F20" s="26"/>
    </row>
    <row r="21" spans="1:9" s="206" customFormat="1">
      <c r="A21" s="229"/>
      <c r="B21" s="205" t="s">
        <v>5</v>
      </c>
      <c r="C21" s="207" t="s">
        <v>77</v>
      </c>
      <c r="D21" s="208">
        <v>570000</v>
      </c>
      <c r="E21" s="209">
        <v>59547</v>
      </c>
      <c r="F21" s="26"/>
    </row>
    <row r="22" spans="1:9" s="206" customFormat="1">
      <c r="A22" s="229"/>
      <c r="B22" s="205">
        <v>3227</v>
      </c>
      <c r="C22" s="196" t="s">
        <v>209</v>
      </c>
      <c r="D22" s="208">
        <v>320000</v>
      </c>
      <c r="E22" s="209">
        <v>186092</v>
      </c>
      <c r="F22" s="26"/>
    </row>
    <row r="23" spans="1:9" s="1" customFormat="1">
      <c r="A23" s="230">
        <v>323</v>
      </c>
      <c r="B23" s="210"/>
      <c r="C23" s="203" t="s">
        <v>6</v>
      </c>
      <c r="D23" s="16">
        <f>D24+D25+D31+D32+D33+D34+D35+D39+D40</f>
        <v>520565000</v>
      </c>
      <c r="E23" s="16">
        <f>E24+E25+E31+E32+E33+E34+E35+E39+E40</f>
        <v>243364916</v>
      </c>
      <c r="F23" s="28">
        <f>E23/D23*100</f>
        <v>46.75014954904767</v>
      </c>
    </row>
    <row r="24" spans="1:9" s="1" customFormat="1">
      <c r="A24" s="230"/>
      <c r="B24" s="211">
        <v>3231</v>
      </c>
      <c r="C24" s="196" t="s">
        <v>78</v>
      </c>
      <c r="D24" s="127">
        <v>6084000</v>
      </c>
      <c r="E24" s="45">
        <v>2215684</v>
      </c>
      <c r="F24" s="26"/>
    </row>
    <row r="25" spans="1:9" s="11" customFormat="1">
      <c r="A25" s="229"/>
      <c r="B25" s="195">
        <v>3232</v>
      </c>
      <c r="C25" s="207" t="s">
        <v>7</v>
      </c>
      <c r="D25" s="127">
        <f>SUM(D26:D30)</f>
        <v>486560000</v>
      </c>
      <c r="E25" s="212">
        <f>SUM(E26:E30)</f>
        <v>233460049</v>
      </c>
      <c r="F25" s="26"/>
      <c r="G25" s="206"/>
    </row>
    <row r="26" spans="1:9" s="1" customFormat="1" hidden="1">
      <c r="A26" s="230"/>
      <c r="B26" s="211"/>
      <c r="C26" s="82" t="s">
        <v>79</v>
      </c>
      <c r="D26" s="37">
        <v>350000000</v>
      </c>
      <c r="E26" s="37">
        <v>179755033</v>
      </c>
      <c r="F26" s="26">
        <f>E26/D26*100</f>
        <v>51.358580857142854</v>
      </c>
    </row>
    <row r="27" spans="1:9" s="1" customFormat="1" hidden="1">
      <c r="A27" s="230"/>
      <c r="B27" s="211"/>
      <c r="C27" s="82" t="s">
        <v>109</v>
      </c>
      <c r="D27" s="37">
        <v>1500000</v>
      </c>
      <c r="E27" s="37">
        <v>306597</v>
      </c>
      <c r="F27" s="26">
        <f>E27/D27*100</f>
        <v>20.439799999999998</v>
      </c>
      <c r="G27" s="2"/>
      <c r="H27" s="2"/>
      <c r="I27" s="2"/>
    </row>
    <row r="28" spans="1:9" s="1" customFormat="1" hidden="1">
      <c r="A28" s="230"/>
      <c r="B28" s="211"/>
      <c r="C28" s="82" t="s">
        <v>80</v>
      </c>
      <c r="D28" s="37">
        <v>120000000</v>
      </c>
      <c r="E28" s="37">
        <v>49946183</v>
      </c>
      <c r="F28" s="26">
        <f>E28/D28*100</f>
        <v>41.621819166666668</v>
      </c>
    </row>
    <row r="29" spans="1:9" s="1" customFormat="1" hidden="1">
      <c r="A29" s="230"/>
      <c r="B29" s="211"/>
      <c r="C29" s="82" t="s">
        <v>81</v>
      </c>
      <c r="D29" s="37"/>
      <c r="E29" s="37"/>
      <c r="F29" s="26" t="e">
        <f>E29/D29*100</f>
        <v>#DIV/0!</v>
      </c>
    </row>
    <row r="30" spans="1:9" s="1" customFormat="1" hidden="1">
      <c r="A30" s="230"/>
      <c r="B30" s="211"/>
      <c r="C30" s="82" t="s">
        <v>82</v>
      </c>
      <c r="D30" s="37">
        <v>15060000</v>
      </c>
      <c r="E30" s="37">
        <v>3452236</v>
      </c>
      <c r="F30" s="26">
        <f>E30/D30*100</f>
        <v>22.923213811420982</v>
      </c>
    </row>
    <row r="31" spans="1:9" s="1" customFormat="1">
      <c r="A31" s="230"/>
      <c r="B31" s="211">
        <v>3233</v>
      </c>
      <c r="C31" s="200" t="s">
        <v>83</v>
      </c>
      <c r="D31" s="126">
        <v>2310000</v>
      </c>
      <c r="E31" s="37">
        <v>306679</v>
      </c>
      <c r="F31" s="26"/>
      <c r="H31" s="2"/>
    </row>
    <row r="32" spans="1:9" s="1" customFormat="1">
      <c r="A32" s="230"/>
      <c r="B32" s="211">
        <v>3234</v>
      </c>
      <c r="C32" s="200" t="s">
        <v>84</v>
      </c>
      <c r="D32" s="126">
        <v>6390000</v>
      </c>
      <c r="E32" s="37">
        <v>3199190</v>
      </c>
      <c r="F32" s="26"/>
    </row>
    <row r="33" spans="1:6" s="1" customFormat="1">
      <c r="A33" s="230"/>
      <c r="B33" s="211">
        <v>3235</v>
      </c>
      <c r="C33" s="200" t="s">
        <v>85</v>
      </c>
      <c r="D33" s="126">
        <v>2450000</v>
      </c>
      <c r="E33" s="37">
        <v>548520</v>
      </c>
      <c r="F33" s="26"/>
    </row>
    <row r="34" spans="1:6" s="1" customFormat="1">
      <c r="A34" s="230"/>
      <c r="B34" s="211">
        <v>3236</v>
      </c>
      <c r="C34" s="200" t="s">
        <v>86</v>
      </c>
      <c r="D34" s="126">
        <v>900000</v>
      </c>
      <c r="E34" s="37">
        <v>83077</v>
      </c>
      <c r="F34" s="26"/>
    </row>
    <row r="35" spans="1:6" s="1" customFormat="1">
      <c r="A35" s="230"/>
      <c r="B35" s="211">
        <v>3237</v>
      </c>
      <c r="C35" s="49" t="s">
        <v>87</v>
      </c>
      <c r="D35" s="213">
        <f>SUM(D36:D38)</f>
        <v>11903000</v>
      </c>
      <c r="E35" s="212">
        <f>SUM(E36:E38)</f>
        <v>2418439</v>
      </c>
      <c r="F35" s="28"/>
    </row>
    <row r="36" spans="1:6" s="1" customFormat="1" hidden="1">
      <c r="A36" s="230"/>
      <c r="B36" s="211"/>
      <c r="C36" s="82" t="s">
        <v>88</v>
      </c>
      <c r="D36" s="37">
        <v>9500000</v>
      </c>
      <c r="E36" s="37">
        <v>1257577</v>
      </c>
      <c r="F36" s="26"/>
    </row>
    <row r="37" spans="1:6" s="1" customFormat="1" hidden="1">
      <c r="A37" s="230"/>
      <c r="B37" s="211"/>
      <c r="C37" s="82" t="s">
        <v>110</v>
      </c>
      <c r="D37" s="37">
        <v>2003000</v>
      </c>
      <c r="E37" s="37">
        <v>1018210</v>
      </c>
      <c r="F37" s="26"/>
    </row>
    <row r="38" spans="1:6" s="1" customFormat="1" hidden="1">
      <c r="A38" s="230"/>
      <c r="B38" s="211"/>
      <c r="C38" s="82" t="s">
        <v>111</v>
      </c>
      <c r="D38" s="37">
        <v>400000</v>
      </c>
      <c r="E38" s="37">
        <v>142652</v>
      </c>
      <c r="F38" s="26"/>
    </row>
    <row r="39" spans="1:6" s="1" customFormat="1" hidden="1">
      <c r="A39" s="230"/>
      <c r="B39" s="211">
        <v>3238</v>
      </c>
      <c r="C39" s="49" t="s">
        <v>89</v>
      </c>
      <c r="D39" s="37"/>
      <c r="E39" s="37"/>
      <c r="F39" s="26"/>
    </row>
    <row r="40" spans="1:6" s="1" customFormat="1" ht="13.5" customHeight="1">
      <c r="A40" s="230"/>
      <c r="B40" s="211">
        <v>3239</v>
      </c>
      <c r="C40" s="49" t="s">
        <v>90</v>
      </c>
      <c r="D40" s="126">
        <v>3968000</v>
      </c>
      <c r="E40" s="37">
        <v>1133278</v>
      </c>
      <c r="F40" s="26"/>
    </row>
    <row r="41" spans="1:6" s="1" customFormat="1" ht="13.5" customHeight="1">
      <c r="A41" s="229">
        <v>329</v>
      </c>
      <c r="B41" s="211"/>
      <c r="C41" s="194" t="s">
        <v>47</v>
      </c>
      <c r="D41" s="22">
        <f>SUM(D42:D47)</f>
        <v>5013000</v>
      </c>
      <c r="E41" s="22">
        <f>SUM(E42:E47)</f>
        <v>2040005</v>
      </c>
      <c r="F41" s="28">
        <f>E41/D41*100</f>
        <v>40.694294833433077</v>
      </c>
    </row>
    <row r="42" spans="1:6" s="1" customFormat="1" ht="15" customHeight="1">
      <c r="A42" s="230"/>
      <c r="B42" s="211">
        <v>3291</v>
      </c>
      <c r="C42" s="214" t="s">
        <v>91</v>
      </c>
      <c r="D42" s="126">
        <v>345000</v>
      </c>
      <c r="E42" s="37">
        <v>150926</v>
      </c>
      <c r="F42" s="26"/>
    </row>
    <row r="43" spans="1:6" s="1" customFormat="1" ht="13.5" customHeight="1">
      <c r="A43" s="230"/>
      <c r="B43" s="211">
        <v>3292</v>
      </c>
      <c r="C43" s="82" t="s">
        <v>92</v>
      </c>
      <c r="D43" s="126">
        <v>1240000</v>
      </c>
      <c r="E43" s="37">
        <v>396165</v>
      </c>
      <c r="F43" s="26"/>
    </row>
    <row r="44" spans="1:6" s="1" customFormat="1" ht="13.5" customHeight="1">
      <c r="A44" s="230"/>
      <c r="B44" s="211">
        <v>3293</v>
      </c>
      <c r="C44" s="82" t="s">
        <v>93</v>
      </c>
      <c r="D44" s="126">
        <v>345000</v>
      </c>
      <c r="E44" s="37">
        <v>129563</v>
      </c>
      <c r="F44" s="26"/>
    </row>
    <row r="45" spans="1:6" s="1" customFormat="1" ht="13.5" customHeight="1">
      <c r="A45" s="230"/>
      <c r="B45" s="211">
        <v>3294</v>
      </c>
      <c r="C45" s="82" t="s">
        <v>94</v>
      </c>
      <c r="D45" s="126">
        <v>106000</v>
      </c>
      <c r="E45" s="37">
        <v>44580</v>
      </c>
      <c r="F45" s="26"/>
    </row>
    <row r="46" spans="1:6" s="1" customFormat="1" ht="13.5" customHeight="1">
      <c r="A46" s="230"/>
      <c r="B46" s="211">
        <v>3295</v>
      </c>
      <c r="C46" s="82" t="s">
        <v>210</v>
      </c>
      <c r="D46" s="126">
        <v>320000</v>
      </c>
      <c r="E46" s="37">
        <v>233261</v>
      </c>
      <c r="F46" s="26"/>
    </row>
    <row r="47" spans="1:6" s="1" customFormat="1" ht="13.5" customHeight="1">
      <c r="A47" s="230"/>
      <c r="B47" s="211">
        <v>3299</v>
      </c>
      <c r="C47" s="196" t="s">
        <v>95</v>
      </c>
      <c r="D47" s="126">
        <v>2657000</v>
      </c>
      <c r="E47" s="37">
        <v>1085510</v>
      </c>
      <c r="F47" s="26"/>
    </row>
    <row r="48" spans="1:6" s="1" customFormat="1" ht="13.5" customHeight="1">
      <c r="A48" s="230">
        <v>34</v>
      </c>
      <c r="B48" s="210"/>
      <c r="C48" s="199" t="s">
        <v>8</v>
      </c>
      <c r="D48" s="16">
        <f>D49+D53</f>
        <v>435627000</v>
      </c>
      <c r="E48" s="16">
        <f>E49+E53</f>
        <v>100840323</v>
      </c>
      <c r="F48" s="28">
        <f>E48/D48*100</f>
        <v>23.148317941725374</v>
      </c>
    </row>
    <row r="49" spans="1:6" s="1" customFormat="1" ht="13.5" customHeight="1">
      <c r="A49" s="230">
        <v>342</v>
      </c>
      <c r="B49" s="210"/>
      <c r="C49" s="203" t="s">
        <v>229</v>
      </c>
      <c r="D49" s="16">
        <f>D50</f>
        <v>396050000</v>
      </c>
      <c r="E49" s="16">
        <f>E50</f>
        <v>73990872</v>
      </c>
      <c r="F49" s="28">
        <f>E49/D49*100</f>
        <v>18.682204772124734</v>
      </c>
    </row>
    <row r="50" spans="1:6" s="1" customFormat="1" ht="26.25" customHeight="1">
      <c r="A50" s="230"/>
      <c r="B50" s="201" t="s">
        <v>46</v>
      </c>
      <c r="C50" s="215" t="s">
        <v>211</v>
      </c>
      <c r="D50" s="127">
        <f>D51+D52</f>
        <v>396050000</v>
      </c>
      <c r="E50" s="212">
        <f>E51+E52</f>
        <v>73990872</v>
      </c>
      <c r="F50" s="26"/>
    </row>
    <row r="51" spans="1:6" s="1" customFormat="1" ht="13.5" hidden="1" customHeight="1">
      <c r="A51" s="230"/>
      <c r="B51" s="201"/>
      <c r="C51" s="214" t="s">
        <v>212</v>
      </c>
      <c r="D51" s="37">
        <v>347150000</v>
      </c>
      <c r="E51" s="37">
        <v>57164367</v>
      </c>
      <c r="F51" s="26">
        <f>E51/D51*100</f>
        <v>16.46676278265879</v>
      </c>
    </row>
    <row r="52" spans="1:6" s="1" customFormat="1" ht="13.5" hidden="1" customHeight="1">
      <c r="A52" s="230"/>
      <c r="B52" s="201"/>
      <c r="C52" s="214" t="s">
        <v>213</v>
      </c>
      <c r="D52" s="37">
        <v>48900000</v>
      </c>
      <c r="E52" s="37">
        <v>16826505</v>
      </c>
      <c r="F52" s="26">
        <f>E52/D52*100</f>
        <v>34.410030674846624</v>
      </c>
    </row>
    <row r="53" spans="1:6" s="1" customFormat="1" ht="13.5" customHeight="1">
      <c r="A53" s="229">
        <v>343</v>
      </c>
      <c r="B53" s="211"/>
      <c r="C53" s="194" t="s">
        <v>55</v>
      </c>
      <c r="D53" s="22">
        <f>SUM(D54:D57)</f>
        <v>39577000</v>
      </c>
      <c r="E53" s="22">
        <f>SUM(E54:E57)</f>
        <v>26849451</v>
      </c>
      <c r="F53" s="28">
        <f>E53/D53*100</f>
        <v>67.841046567450789</v>
      </c>
    </row>
    <row r="54" spans="1:6" s="1" customFormat="1" ht="13.5" customHeight="1">
      <c r="A54" s="230"/>
      <c r="B54" s="204">
        <v>3431</v>
      </c>
      <c r="C54" s="214" t="s">
        <v>96</v>
      </c>
      <c r="D54" s="126">
        <v>275000</v>
      </c>
      <c r="E54" s="37">
        <v>141018</v>
      </c>
      <c r="F54" s="26"/>
    </row>
    <row r="55" spans="1:6" s="1" customFormat="1" ht="27" customHeight="1">
      <c r="A55" s="230"/>
      <c r="B55" s="204">
        <v>3432</v>
      </c>
      <c r="C55" s="214" t="s">
        <v>214</v>
      </c>
      <c r="D55" s="126">
        <v>2000000</v>
      </c>
      <c r="E55" s="37">
        <v>6764077</v>
      </c>
      <c r="F55" s="26"/>
    </row>
    <row r="56" spans="1:6" s="1" customFormat="1" ht="13.5" customHeight="1">
      <c r="A56" s="230"/>
      <c r="B56" s="204">
        <v>3433</v>
      </c>
      <c r="C56" s="214" t="s">
        <v>97</v>
      </c>
      <c r="D56" s="126">
        <v>12302000</v>
      </c>
      <c r="E56" s="37">
        <v>9496289</v>
      </c>
      <c r="F56" s="26"/>
    </row>
    <row r="57" spans="1:6" s="1" customFormat="1" ht="13.5" customHeight="1">
      <c r="A57" s="230"/>
      <c r="B57" s="204">
        <v>3434</v>
      </c>
      <c r="C57" s="214" t="s">
        <v>98</v>
      </c>
      <c r="D57" s="126">
        <v>25000000</v>
      </c>
      <c r="E57" s="37">
        <v>10448067</v>
      </c>
      <c r="F57" s="26"/>
    </row>
    <row r="58" spans="1:6" s="1" customFormat="1" ht="13.5" customHeight="1">
      <c r="A58" s="230">
        <v>38</v>
      </c>
      <c r="B58" s="210"/>
      <c r="C58" s="216" t="s">
        <v>48</v>
      </c>
      <c r="D58" s="22">
        <f>D59+D61</f>
        <v>250950000</v>
      </c>
      <c r="E58" s="22">
        <f>E59+E61</f>
        <v>108301592</v>
      </c>
      <c r="F58" s="28">
        <f>E58/D58*100</f>
        <v>43.156641562064159</v>
      </c>
    </row>
    <row r="59" spans="1:6" s="15" customFormat="1" ht="13.5" customHeight="1">
      <c r="A59" s="231">
        <v>382</v>
      </c>
      <c r="B59" s="217"/>
      <c r="C59" s="218" t="s">
        <v>59</v>
      </c>
      <c r="D59" s="191">
        <f>D60</f>
        <v>240000000</v>
      </c>
      <c r="E59" s="191">
        <f>E60</f>
        <v>102506800</v>
      </c>
      <c r="F59" s="28">
        <f>E59/D59*100</f>
        <v>42.711166666666664</v>
      </c>
    </row>
    <row r="60" spans="1:6" s="15" customFormat="1" ht="13.5" customHeight="1">
      <c r="A60" s="231"/>
      <c r="B60" s="219">
        <v>3821</v>
      </c>
      <c r="C60" s="220" t="s">
        <v>58</v>
      </c>
      <c r="D60" s="126">
        <v>240000000</v>
      </c>
      <c r="E60" s="37">
        <v>102506800</v>
      </c>
      <c r="F60" s="26"/>
    </row>
    <row r="61" spans="1:6" s="1" customFormat="1" ht="13.5" customHeight="1">
      <c r="A61" s="229">
        <v>383</v>
      </c>
      <c r="B61" s="210"/>
      <c r="C61" s="216" t="s">
        <v>49</v>
      </c>
      <c r="D61" s="22">
        <f>SUM(D62:D62)</f>
        <v>10950000</v>
      </c>
      <c r="E61" s="22">
        <f>SUM(E62:E62)</f>
        <v>5794792</v>
      </c>
      <c r="F61" s="28">
        <f>E61/D61*100</f>
        <v>52.920474885844747</v>
      </c>
    </row>
    <row r="62" spans="1:6" s="1" customFormat="1" ht="13.5" customHeight="1">
      <c r="A62" s="230"/>
      <c r="B62" s="195">
        <v>3831</v>
      </c>
      <c r="C62" s="200" t="s">
        <v>99</v>
      </c>
      <c r="D62" s="126">
        <v>10950000</v>
      </c>
      <c r="E62" s="37">
        <v>5794792</v>
      </c>
      <c r="F62" s="26"/>
    </row>
    <row r="63" spans="1:6" s="1" customFormat="1" ht="24" customHeight="1">
      <c r="A63" s="228">
        <v>4</v>
      </c>
      <c r="B63" s="189"/>
      <c r="C63" s="190" t="s">
        <v>50</v>
      </c>
      <c r="D63" s="191">
        <f>D64+D69</f>
        <v>1267770000</v>
      </c>
      <c r="E63" s="191">
        <f>E64+E69</f>
        <v>526406620</v>
      </c>
      <c r="F63" s="28">
        <f>E63/D63*100</f>
        <v>41.522249303895819</v>
      </c>
    </row>
    <row r="64" spans="1:6" s="1" customFormat="1" ht="13.5" customHeight="1">
      <c r="A64" s="230">
        <v>41</v>
      </c>
      <c r="B64" s="221"/>
      <c r="C64" s="203" t="s">
        <v>9</v>
      </c>
      <c r="D64" s="16">
        <f>D65+D67</f>
        <v>117200000</v>
      </c>
      <c r="E64" s="16">
        <f>E65+E67</f>
        <v>45503497</v>
      </c>
      <c r="F64" s="28">
        <f>E64/D64*100</f>
        <v>38.825509385665526</v>
      </c>
    </row>
    <row r="65" spans="1:6" s="1" customFormat="1" ht="13.5" customHeight="1">
      <c r="A65" s="230">
        <v>411</v>
      </c>
      <c r="B65" s="221"/>
      <c r="C65" s="199" t="s">
        <v>112</v>
      </c>
      <c r="D65" s="16">
        <f>D66</f>
        <v>115000000</v>
      </c>
      <c r="E65" s="16">
        <f>E66</f>
        <v>44265756</v>
      </c>
      <c r="F65" s="28">
        <f>E65/D65*100</f>
        <v>38.491961739130439</v>
      </c>
    </row>
    <row r="66" spans="1:6" s="1" customFormat="1" ht="13.5" customHeight="1">
      <c r="A66" s="230"/>
      <c r="B66" s="195">
        <v>4111</v>
      </c>
      <c r="C66" s="196" t="s">
        <v>40</v>
      </c>
      <c r="D66" s="127">
        <v>115000000</v>
      </c>
      <c r="E66" s="45">
        <v>44265756</v>
      </c>
      <c r="F66" s="26"/>
    </row>
    <row r="67" spans="1:6" s="1" customFormat="1" ht="13.5" customHeight="1">
      <c r="A67" s="230">
        <v>412</v>
      </c>
      <c r="B67" s="221"/>
      <c r="C67" s="199" t="s">
        <v>51</v>
      </c>
      <c r="D67" s="191">
        <f>SUM(D68:D68)</f>
        <v>2200000</v>
      </c>
      <c r="E67" s="16">
        <f>SUM(E68:E68)</f>
        <v>1237741</v>
      </c>
      <c r="F67" s="28">
        <f>E67/D67*100</f>
        <v>56.260954545454545</v>
      </c>
    </row>
    <row r="68" spans="1:6" s="1" customFormat="1" ht="13.5" customHeight="1">
      <c r="A68" s="230"/>
      <c r="B68" s="201" t="s">
        <v>10</v>
      </c>
      <c r="C68" s="202" t="s">
        <v>100</v>
      </c>
      <c r="D68" s="126">
        <v>2200000</v>
      </c>
      <c r="E68" s="37">
        <v>1237741</v>
      </c>
      <c r="F68" s="26"/>
    </row>
    <row r="69" spans="1:6" s="1" customFormat="1">
      <c r="A69" s="230">
        <v>42</v>
      </c>
      <c r="B69" s="210"/>
      <c r="C69" s="203" t="s">
        <v>11</v>
      </c>
      <c r="D69" s="16">
        <f>D70+D74+D79+D81</f>
        <v>1150570000</v>
      </c>
      <c r="E69" s="16">
        <f>E70+E74+E79+E81</f>
        <v>480903123</v>
      </c>
      <c r="F69" s="28">
        <f>E69/D69*100</f>
        <v>41.796946122356744</v>
      </c>
    </row>
    <row r="70" spans="1:6" s="1" customFormat="1">
      <c r="A70" s="230">
        <v>421</v>
      </c>
      <c r="B70" s="210"/>
      <c r="C70" s="199" t="s">
        <v>12</v>
      </c>
      <c r="D70" s="16">
        <f>D71+D72+D73</f>
        <v>1137670000</v>
      </c>
      <c r="E70" s="16">
        <f>E71+E72+E73</f>
        <v>478048040</v>
      </c>
      <c r="F70" s="28">
        <f>E70/D70*100</f>
        <v>42.019921418337482</v>
      </c>
    </row>
    <row r="71" spans="1:6" s="1" customFormat="1">
      <c r="A71" s="230"/>
      <c r="B71" s="201" t="s">
        <v>13</v>
      </c>
      <c r="C71" s="49" t="s">
        <v>101</v>
      </c>
      <c r="D71" s="126">
        <v>4000000</v>
      </c>
      <c r="E71" s="37">
        <v>1101811</v>
      </c>
      <c r="F71" s="26"/>
    </row>
    <row r="72" spans="1:6" s="1" customFormat="1">
      <c r="A72" s="230"/>
      <c r="B72" s="201" t="s">
        <v>14</v>
      </c>
      <c r="C72" s="49" t="s">
        <v>215</v>
      </c>
      <c r="D72" s="126">
        <v>1128770000</v>
      </c>
      <c r="E72" s="37">
        <v>476014093</v>
      </c>
      <c r="F72" s="26"/>
    </row>
    <row r="73" spans="1:6" s="1" customFormat="1">
      <c r="A73" s="230"/>
      <c r="B73" s="201" t="s">
        <v>16</v>
      </c>
      <c r="C73" s="49" t="s">
        <v>102</v>
      </c>
      <c r="D73" s="126">
        <v>4900000</v>
      </c>
      <c r="E73" s="37">
        <v>932136</v>
      </c>
      <c r="F73" s="26"/>
    </row>
    <row r="74" spans="1:6" s="1" customFormat="1">
      <c r="A74" s="230">
        <v>422</v>
      </c>
      <c r="B74" s="210"/>
      <c r="C74" s="199" t="s">
        <v>19</v>
      </c>
      <c r="D74" s="22">
        <f>SUM(D75:D78)</f>
        <v>7600000</v>
      </c>
      <c r="E74" s="16">
        <f>SUM(E75:E78)</f>
        <v>1778811</v>
      </c>
      <c r="F74" s="28">
        <f>E74/D74*100</f>
        <v>23.405407894736843</v>
      </c>
    </row>
    <row r="75" spans="1:6" s="1" customFormat="1">
      <c r="A75" s="230"/>
      <c r="B75" s="222" t="s">
        <v>17</v>
      </c>
      <c r="C75" s="44" t="s">
        <v>103</v>
      </c>
      <c r="D75" s="126">
        <v>3300000</v>
      </c>
      <c r="E75" s="37">
        <v>50809</v>
      </c>
      <c r="F75" s="26"/>
    </row>
    <row r="76" spans="1:6" s="1" customFormat="1">
      <c r="A76" s="230"/>
      <c r="B76" s="201" t="s">
        <v>18</v>
      </c>
      <c r="C76" s="49" t="s">
        <v>104</v>
      </c>
      <c r="D76" s="126">
        <v>300000</v>
      </c>
      <c r="E76" s="37">
        <v>28991</v>
      </c>
      <c r="F76" s="26"/>
    </row>
    <row r="77" spans="1:6" s="1" customFormat="1">
      <c r="A77" s="230"/>
      <c r="B77" s="195">
        <v>4223</v>
      </c>
      <c r="C77" s="200" t="s">
        <v>105</v>
      </c>
      <c r="D77" s="126">
        <v>200000</v>
      </c>
      <c r="E77" s="37">
        <v>890</v>
      </c>
      <c r="F77" s="26"/>
    </row>
    <row r="78" spans="1:6" s="1" customFormat="1">
      <c r="A78" s="230"/>
      <c r="B78" s="201" t="s">
        <v>20</v>
      </c>
      <c r="C78" s="44" t="s">
        <v>106</v>
      </c>
      <c r="D78" s="126">
        <v>3800000</v>
      </c>
      <c r="E78" s="37">
        <v>1698121</v>
      </c>
      <c r="F78" s="26"/>
    </row>
    <row r="79" spans="1:6" s="1" customFormat="1">
      <c r="A79" s="230">
        <v>423</v>
      </c>
      <c r="B79" s="210"/>
      <c r="C79" s="199" t="s">
        <v>21</v>
      </c>
      <c r="D79" s="32">
        <f>D80</f>
        <v>1600000</v>
      </c>
      <c r="E79" s="32">
        <f>E80</f>
        <v>571773</v>
      </c>
      <c r="F79" s="28">
        <f>E79/D79*100</f>
        <v>35.735812500000002</v>
      </c>
    </row>
    <row r="80" spans="1:6" s="1" customFormat="1">
      <c r="A80" s="230"/>
      <c r="B80" s="205" t="s">
        <v>22</v>
      </c>
      <c r="C80" s="49" t="s">
        <v>107</v>
      </c>
      <c r="D80" s="127">
        <v>1600000</v>
      </c>
      <c r="E80" s="37">
        <v>571773</v>
      </c>
      <c r="F80" s="26"/>
    </row>
    <row r="81" spans="1:6" s="1" customFormat="1">
      <c r="A81" s="230">
        <v>426</v>
      </c>
      <c r="B81" s="223"/>
      <c r="C81" s="224" t="s">
        <v>23</v>
      </c>
      <c r="D81" s="191">
        <f>D82</f>
        <v>3700000</v>
      </c>
      <c r="E81" s="191">
        <f>E82</f>
        <v>504499</v>
      </c>
      <c r="F81" s="28">
        <f>E81/D81*100</f>
        <v>13.635108108108106</v>
      </c>
    </row>
    <row r="82" spans="1:6" s="1" customFormat="1">
      <c r="A82" s="230"/>
      <c r="B82" s="201" t="s">
        <v>52</v>
      </c>
      <c r="C82" s="202" t="s">
        <v>108</v>
      </c>
      <c r="D82" s="127">
        <v>3700000</v>
      </c>
      <c r="E82" s="37">
        <v>504499</v>
      </c>
      <c r="F82" s="26"/>
    </row>
    <row r="83" spans="1:6" s="1" customFormat="1" ht="11.25" customHeight="1">
      <c r="A83" s="230"/>
      <c r="B83" s="225"/>
      <c r="C83" s="71"/>
      <c r="D83" s="2"/>
      <c r="E83" s="2"/>
      <c r="F83" s="226"/>
    </row>
    <row r="84" spans="1:6" s="1" customFormat="1">
      <c r="A84" s="230"/>
      <c r="B84" s="9"/>
      <c r="F84" s="29"/>
    </row>
    <row r="85" spans="1:6" s="1" customFormat="1">
      <c r="A85" s="230"/>
      <c r="B85" s="9"/>
      <c r="F85" s="29"/>
    </row>
    <row r="86" spans="1:6" s="1" customFormat="1">
      <c r="A86" s="230"/>
      <c r="B86" s="9"/>
      <c r="F86" s="29"/>
    </row>
    <row r="87" spans="1:6" s="1" customFormat="1">
      <c r="A87" s="230"/>
      <c r="B87" s="9"/>
      <c r="F87" s="29"/>
    </row>
    <row r="88" spans="1:6" s="1" customFormat="1">
      <c r="A88" s="230"/>
      <c r="B88" s="9"/>
      <c r="F88" s="29"/>
    </row>
    <row r="89" spans="1:6" s="1" customFormat="1">
      <c r="A89" s="230"/>
      <c r="B89" s="9"/>
      <c r="F89" s="29"/>
    </row>
    <row r="90" spans="1:6" s="1" customFormat="1">
      <c r="A90" s="230"/>
      <c r="B90" s="9"/>
      <c r="F90" s="29"/>
    </row>
    <row r="91" spans="1:6" s="1" customFormat="1">
      <c r="A91" s="230"/>
      <c r="B91" s="9"/>
      <c r="F91" s="29"/>
    </row>
    <row r="92" spans="1:6" s="1" customFormat="1">
      <c r="A92" s="230"/>
      <c r="B92" s="9"/>
      <c r="F92" s="29"/>
    </row>
    <row r="93" spans="1:6" s="1" customFormat="1">
      <c r="A93" s="230"/>
      <c r="B93" s="9"/>
      <c r="F93" s="29"/>
    </row>
    <row r="94" spans="1:6" s="1" customFormat="1">
      <c r="A94" s="230"/>
      <c r="B94" s="9"/>
      <c r="F94" s="29"/>
    </row>
    <row r="95" spans="1:6" s="1" customFormat="1">
      <c r="A95" s="230"/>
      <c r="B95" s="9"/>
      <c r="F95" s="29"/>
    </row>
    <row r="96" spans="1:6" s="1" customFormat="1">
      <c r="A96" s="230"/>
      <c r="B96" s="9"/>
      <c r="F96" s="29"/>
    </row>
    <row r="97" spans="1:6" s="1" customFormat="1">
      <c r="A97" s="230"/>
      <c r="B97" s="9"/>
      <c r="F97" s="29"/>
    </row>
    <row r="98" spans="1:6" s="1" customFormat="1">
      <c r="A98" s="230"/>
      <c r="B98" s="9"/>
      <c r="F98" s="29"/>
    </row>
    <row r="99" spans="1:6" s="1" customFormat="1">
      <c r="A99" s="230"/>
      <c r="B99" s="9"/>
      <c r="F99" s="29"/>
    </row>
    <row r="100" spans="1:6" s="1" customFormat="1">
      <c r="A100" s="230"/>
      <c r="B100" s="9"/>
      <c r="F100" s="29"/>
    </row>
    <row r="101" spans="1:6" s="1" customFormat="1">
      <c r="A101" s="230"/>
      <c r="B101" s="9"/>
      <c r="F101" s="29"/>
    </row>
    <row r="102" spans="1:6" s="1" customFormat="1">
      <c r="A102" s="230"/>
      <c r="B102" s="9"/>
      <c r="F102" s="29"/>
    </row>
    <row r="103" spans="1:6" s="1" customFormat="1">
      <c r="A103" s="230"/>
      <c r="B103" s="9"/>
      <c r="F103" s="29"/>
    </row>
    <row r="104" spans="1:6" s="1" customFormat="1">
      <c r="A104" s="230"/>
      <c r="B104" s="9"/>
      <c r="F104" s="29"/>
    </row>
    <row r="105" spans="1:6" s="1" customFormat="1">
      <c r="A105" s="230"/>
      <c r="B105" s="9"/>
      <c r="F105" s="29"/>
    </row>
    <row r="106" spans="1:6" s="1" customFormat="1">
      <c r="A106" s="230"/>
      <c r="B106" s="9"/>
      <c r="F106" s="29"/>
    </row>
    <row r="107" spans="1:6" s="1" customFormat="1">
      <c r="A107" s="230"/>
      <c r="B107" s="9"/>
      <c r="F107" s="29"/>
    </row>
    <row r="108" spans="1:6" s="1" customFormat="1">
      <c r="A108" s="230"/>
      <c r="B108" s="9"/>
      <c r="F108" s="29"/>
    </row>
    <row r="109" spans="1:6" s="1" customFormat="1">
      <c r="A109" s="230"/>
      <c r="B109" s="9"/>
      <c r="F109" s="29"/>
    </row>
    <row r="110" spans="1:6" s="1" customFormat="1">
      <c r="A110" s="230"/>
      <c r="B110" s="9"/>
      <c r="F110" s="29"/>
    </row>
    <row r="111" spans="1:6" s="1" customFormat="1">
      <c r="A111" s="230"/>
      <c r="B111" s="9"/>
      <c r="F111" s="29"/>
    </row>
    <row r="112" spans="1:6" s="1" customFormat="1">
      <c r="A112" s="230"/>
      <c r="B112" s="9"/>
      <c r="F112" s="29"/>
    </row>
    <row r="113" spans="1:6" s="1" customFormat="1">
      <c r="A113" s="230"/>
      <c r="B113" s="9"/>
      <c r="F113" s="29"/>
    </row>
    <row r="114" spans="1:6" s="1" customFormat="1">
      <c r="A114" s="230"/>
      <c r="B114" s="9"/>
      <c r="F114" s="29"/>
    </row>
    <row r="115" spans="1:6" s="1" customFormat="1">
      <c r="A115" s="230"/>
      <c r="B115" s="9"/>
      <c r="F115" s="29"/>
    </row>
    <row r="116" spans="1:6" s="1" customFormat="1">
      <c r="A116" s="230"/>
      <c r="B116" s="9"/>
      <c r="F116" s="29"/>
    </row>
    <row r="117" spans="1:6" s="1" customFormat="1">
      <c r="A117" s="230"/>
      <c r="B117" s="9"/>
      <c r="F117" s="29"/>
    </row>
    <row r="118" spans="1:6" s="1" customFormat="1">
      <c r="A118" s="230"/>
      <c r="B118" s="9"/>
      <c r="F118" s="29"/>
    </row>
    <row r="119" spans="1:6" s="1" customFormat="1">
      <c r="A119" s="230"/>
      <c r="B119" s="9"/>
      <c r="F119" s="29"/>
    </row>
    <row r="120" spans="1:6" s="1" customFormat="1">
      <c r="A120" s="230"/>
      <c r="B120" s="9"/>
      <c r="F120" s="29"/>
    </row>
    <row r="121" spans="1:6" s="1" customFormat="1">
      <c r="A121" s="230"/>
      <c r="B121" s="9"/>
      <c r="F121" s="29"/>
    </row>
    <row r="122" spans="1:6" s="1" customFormat="1">
      <c r="A122" s="230"/>
      <c r="B122" s="9"/>
      <c r="F122" s="29"/>
    </row>
    <row r="123" spans="1:6" s="1" customFormat="1">
      <c r="A123" s="230"/>
      <c r="B123" s="9"/>
      <c r="F123" s="29"/>
    </row>
    <row r="124" spans="1:6" s="1" customFormat="1">
      <c r="A124" s="230"/>
      <c r="B124" s="9"/>
      <c r="F124" s="29"/>
    </row>
    <row r="125" spans="1:6" s="1" customFormat="1">
      <c r="A125" s="230"/>
      <c r="B125" s="9"/>
      <c r="F125" s="29"/>
    </row>
    <row r="126" spans="1:6" s="1" customFormat="1">
      <c r="A126" s="230"/>
      <c r="B126" s="9"/>
      <c r="F126" s="29"/>
    </row>
    <row r="127" spans="1:6" s="1" customFormat="1">
      <c r="A127" s="230"/>
      <c r="B127" s="9"/>
      <c r="F127" s="29"/>
    </row>
    <row r="128" spans="1:6" s="1" customFormat="1">
      <c r="A128" s="230"/>
      <c r="B128" s="9"/>
      <c r="F128" s="29"/>
    </row>
    <row r="129" spans="1:6" s="1" customFormat="1">
      <c r="A129" s="230"/>
      <c r="B129" s="9"/>
      <c r="F129" s="29"/>
    </row>
    <row r="130" spans="1:6" s="1" customFormat="1">
      <c r="A130" s="230"/>
      <c r="B130" s="9"/>
      <c r="F130" s="29"/>
    </row>
    <row r="131" spans="1:6" s="1" customFormat="1">
      <c r="A131" s="230"/>
      <c r="B131" s="9"/>
      <c r="F131" s="29"/>
    </row>
    <row r="132" spans="1:6" s="1" customFormat="1">
      <c r="A132" s="230"/>
      <c r="B132" s="9"/>
      <c r="F132" s="29"/>
    </row>
    <row r="133" spans="1:6" s="1" customFormat="1">
      <c r="A133" s="230"/>
      <c r="B133" s="9"/>
      <c r="F133" s="29"/>
    </row>
    <row r="134" spans="1:6" s="1" customFormat="1">
      <c r="A134" s="230"/>
      <c r="B134" s="9"/>
      <c r="F134" s="29"/>
    </row>
    <row r="135" spans="1:6" s="1" customFormat="1">
      <c r="A135" s="230"/>
      <c r="B135" s="9"/>
      <c r="F135" s="29"/>
    </row>
    <row r="136" spans="1:6" s="1" customFormat="1">
      <c r="A136" s="230"/>
      <c r="B136" s="9"/>
      <c r="F136" s="29"/>
    </row>
    <row r="137" spans="1:6" s="1" customFormat="1">
      <c r="A137" s="230"/>
      <c r="B137" s="9"/>
      <c r="F137" s="29"/>
    </row>
    <row r="138" spans="1:6" s="1" customFormat="1">
      <c r="A138" s="230"/>
      <c r="B138" s="9"/>
      <c r="F138" s="29"/>
    </row>
    <row r="139" spans="1:6" s="1" customFormat="1">
      <c r="A139" s="230"/>
      <c r="B139" s="9"/>
      <c r="F139" s="29"/>
    </row>
    <row r="140" spans="1:6" s="1" customFormat="1">
      <c r="A140" s="230"/>
      <c r="B140" s="9"/>
      <c r="F140" s="29"/>
    </row>
    <row r="141" spans="1:6" s="1" customFormat="1">
      <c r="A141" s="230"/>
      <c r="B141" s="9"/>
      <c r="F141" s="29"/>
    </row>
    <row r="142" spans="1:6" s="1" customFormat="1">
      <c r="A142" s="230"/>
      <c r="B142" s="9"/>
      <c r="F142" s="29"/>
    </row>
    <row r="143" spans="1:6" s="1" customFormat="1">
      <c r="A143" s="230"/>
      <c r="B143" s="9"/>
      <c r="F143" s="29"/>
    </row>
    <row r="144" spans="1:6" s="1" customFormat="1">
      <c r="A144" s="230"/>
      <c r="B144" s="9"/>
      <c r="F144" s="29"/>
    </row>
    <row r="145" spans="1:6" s="1" customFormat="1">
      <c r="A145" s="230"/>
      <c r="B145" s="9"/>
      <c r="F145" s="29"/>
    </row>
    <row r="146" spans="1:6" s="1" customFormat="1">
      <c r="A146" s="230"/>
      <c r="B146" s="9"/>
      <c r="F146" s="29"/>
    </row>
    <row r="147" spans="1:6" s="1" customFormat="1">
      <c r="A147" s="230"/>
      <c r="B147" s="9"/>
      <c r="F147" s="29"/>
    </row>
    <row r="148" spans="1:6" s="1" customFormat="1">
      <c r="A148" s="230"/>
      <c r="B148" s="9"/>
      <c r="F148" s="29"/>
    </row>
    <row r="149" spans="1:6" s="1" customFormat="1">
      <c r="A149" s="230"/>
      <c r="B149" s="9"/>
      <c r="F149" s="29"/>
    </row>
    <row r="150" spans="1:6" s="1" customFormat="1">
      <c r="A150" s="230"/>
      <c r="B150" s="9"/>
      <c r="F150" s="29"/>
    </row>
    <row r="151" spans="1:6" s="1" customFormat="1">
      <c r="A151" s="230"/>
      <c r="B151" s="9"/>
      <c r="F151" s="29"/>
    </row>
    <row r="152" spans="1:6" s="1" customFormat="1">
      <c r="A152" s="230"/>
      <c r="B152" s="9"/>
      <c r="F152" s="29"/>
    </row>
    <row r="153" spans="1:6" s="1" customFormat="1">
      <c r="A153" s="230"/>
      <c r="B153" s="9"/>
      <c r="F153" s="29"/>
    </row>
    <row r="154" spans="1:6" s="1" customFormat="1">
      <c r="A154" s="230"/>
      <c r="B154" s="9"/>
      <c r="F154" s="29"/>
    </row>
    <row r="155" spans="1:6" s="1" customFormat="1">
      <c r="A155" s="230"/>
      <c r="B155" s="9"/>
      <c r="F155" s="29"/>
    </row>
    <row r="156" spans="1:6" s="1" customFormat="1">
      <c r="A156" s="230"/>
      <c r="B156" s="9"/>
      <c r="F156" s="29"/>
    </row>
    <row r="157" spans="1:6" s="1" customFormat="1">
      <c r="A157" s="230"/>
      <c r="B157" s="9"/>
      <c r="F157" s="29"/>
    </row>
    <row r="158" spans="1:6" s="1" customFormat="1">
      <c r="A158" s="230"/>
      <c r="B158" s="9"/>
      <c r="F158" s="29"/>
    </row>
    <row r="159" spans="1:6" s="1" customFormat="1">
      <c r="A159" s="230"/>
      <c r="B159" s="9"/>
      <c r="F159" s="29"/>
    </row>
    <row r="160" spans="1:6" s="1" customFormat="1">
      <c r="A160" s="230"/>
      <c r="B160" s="9"/>
      <c r="F160" s="29"/>
    </row>
    <row r="161" spans="1:6" s="1" customFormat="1">
      <c r="A161" s="230"/>
      <c r="B161" s="9"/>
      <c r="F161" s="29"/>
    </row>
    <row r="162" spans="1:6" s="1" customFormat="1">
      <c r="A162" s="230"/>
      <c r="B162" s="9"/>
      <c r="F162" s="29"/>
    </row>
    <row r="163" spans="1:6" s="1" customFormat="1">
      <c r="A163" s="230"/>
      <c r="B163" s="9"/>
      <c r="F163" s="29"/>
    </row>
    <row r="164" spans="1:6" s="1" customFormat="1">
      <c r="A164" s="230"/>
      <c r="B164" s="9"/>
      <c r="F164" s="29"/>
    </row>
    <row r="165" spans="1:6" s="1" customFormat="1">
      <c r="A165" s="230"/>
      <c r="B165" s="9"/>
      <c r="F165" s="29"/>
    </row>
    <row r="166" spans="1:6" s="1" customFormat="1">
      <c r="A166" s="230"/>
      <c r="B166" s="9"/>
      <c r="F166" s="29"/>
    </row>
    <row r="167" spans="1:6" s="1" customFormat="1">
      <c r="A167" s="230"/>
      <c r="B167" s="9"/>
      <c r="F167" s="29"/>
    </row>
    <row r="168" spans="1:6" s="1" customFormat="1">
      <c r="A168" s="230"/>
      <c r="B168" s="9"/>
      <c r="F168" s="29"/>
    </row>
    <row r="169" spans="1:6" s="1" customFormat="1">
      <c r="A169" s="230"/>
      <c r="B169" s="9"/>
      <c r="F169" s="29"/>
    </row>
    <row r="170" spans="1:6" s="1" customFormat="1">
      <c r="A170" s="230"/>
      <c r="B170" s="9"/>
      <c r="F170" s="29"/>
    </row>
    <row r="171" spans="1:6" s="1" customFormat="1">
      <c r="A171" s="230"/>
      <c r="B171" s="9"/>
      <c r="F171" s="29"/>
    </row>
    <row r="172" spans="1:6" s="1" customFormat="1">
      <c r="A172" s="230"/>
      <c r="B172" s="9"/>
      <c r="F172" s="29"/>
    </row>
    <row r="173" spans="1:6" s="1" customFormat="1">
      <c r="A173" s="230"/>
      <c r="B173" s="9"/>
      <c r="F173" s="29"/>
    </row>
    <row r="174" spans="1:6" s="1" customFormat="1">
      <c r="A174" s="230"/>
      <c r="B174" s="9"/>
      <c r="F174" s="29"/>
    </row>
    <row r="175" spans="1:6" s="1" customFormat="1">
      <c r="A175" s="230"/>
      <c r="B175" s="9"/>
      <c r="F175" s="29"/>
    </row>
    <row r="176" spans="1:6" s="1" customFormat="1">
      <c r="A176" s="230"/>
      <c r="B176" s="9"/>
      <c r="F176" s="29"/>
    </row>
    <row r="177" spans="1:6" s="1" customFormat="1">
      <c r="A177" s="230"/>
      <c r="B177" s="9"/>
      <c r="F177" s="29"/>
    </row>
    <row r="178" spans="1:6" s="1" customFormat="1">
      <c r="A178" s="230"/>
      <c r="B178" s="9"/>
      <c r="F178" s="29"/>
    </row>
    <row r="179" spans="1:6" s="1" customFormat="1">
      <c r="A179" s="230"/>
      <c r="B179" s="9"/>
      <c r="F179" s="29"/>
    </row>
    <row r="180" spans="1:6" s="1" customFormat="1">
      <c r="A180" s="230"/>
      <c r="B180" s="9"/>
      <c r="F180" s="29"/>
    </row>
    <row r="181" spans="1:6" s="1" customFormat="1">
      <c r="A181" s="230"/>
      <c r="B181" s="9"/>
      <c r="F181" s="29"/>
    </row>
    <row r="182" spans="1:6" s="1" customFormat="1">
      <c r="A182" s="230"/>
      <c r="B182" s="9"/>
      <c r="F182" s="29"/>
    </row>
    <row r="183" spans="1:6" s="1" customFormat="1">
      <c r="A183" s="230"/>
      <c r="B183" s="9"/>
      <c r="F183" s="29"/>
    </row>
    <row r="184" spans="1:6" s="1" customFormat="1">
      <c r="A184" s="230"/>
      <c r="B184" s="9"/>
      <c r="F184" s="29"/>
    </row>
    <row r="185" spans="1:6" s="1" customFormat="1">
      <c r="A185" s="230"/>
      <c r="B185" s="9"/>
      <c r="F185" s="29"/>
    </row>
    <row r="186" spans="1:6" s="1" customFormat="1">
      <c r="A186" s="230"/>
      <c r="B186" s="9"/>
      <c r="F186" s="29"/>
    </row>
    <row r="187" spans="1:6" s="1" customFormat="1">
      <c r="A187" s="230"/>
      <c r="B187" s="9"/>
      <c r="F187" s="29"/>
    </row>
    <row r="188" spans="1:6" s="1" customFormat="1">
      <c r="A188" s="230"/>
      <c r="B188" s="9"/>
      <c r="F188" s="29"/>
    </row>
    <row r="189" spans="1:6" s="1" customFormat="1">
      <c r="A189" s="230"/>
      <c r="B189" s="9"/>
      <c r="F189" s="29"/>
    </row>
    <row r="190" spans="1:6" s="1" customFormat="1">
      <c r="A190" s="230"/>
      <c r="B190" s="9"/>
      <c r="F190" s="29"/>
    </row>
    <row r="191" spans="1:6" s="1" customFormat="1">
      <c r="A191" s="230"/>
      <c r="B191" s="9"/>
      <c r="F191" s="29"/>
    </row>
    <row r="192" spans="1:6" s="1" customFormat="1">
      <c r="A192" s="230"/>
      <c r="B192" s="9"/>
      <c r="F192" s="29"/>
    </row>
    <row r="193" spans="1:6" s="1" customFormat="1">
      <c r="A193" s="230"/>
      <c r="B193" s="9"/>
      <c r="F193" s="29"/>
    </row>
    <row r="194" spans="1:6" s="1" customFormat="1">
      <c r="A194" s="230"/>
      <c r="B194" s="9"/>
      <c r="F194" s="29"/>
    </row>
    <row r="195" spans="1:6" s="1" customFormat="1">
      <c r="A195" s="230"/>
      <c r="B195" s="9"/>
      <c r="F195" s="29"/>
    </row>
    <row r="196" spans="1:6" s="1" customFormat="1">
      <c r="A196" s="230"/>
      <c r="B196" s="9"/>
      <c r="F196" s="29"/>
    </row>
    <row r="197" spans="1:6" s="1" customFormat="1">
      <c r="A197" s="230"/>
      <c r="B197" s="9"/>
      <c r="F197" s="29"/>
    </row>
    <row r="198" spans="1:6" s="1" customFormat="1">
      <c r="A198" s="230"/>
      <c r="B198" s="9"/>
      <c r="F198" s="29"/>
    </row>
    <row r="199" spans="1:6" s="1" customFormat="1">
      <c r="A199" s="230"/>
      <c r="B199" s="9"/>
      <c r="F199" s="29"/>
    </row>
    <row r="200" spans="1:6" s="1" customFormat="1">
      <c r="A200" s="230"/>
      <c r="B200" s="9"/>
      <c r="F200" s="29"/>
    </row>
    <row r="201" spans="1:6" s="1" customFormat="1">
      <c r="A201" s="230"/>
      <c r="B201" s="9"/>
      <c r="F201" s="29"/>
    </row>
    <row r="202" spans="1:6" s="1" customFormat="1">
      <c r="A202" s="230"/>
      <c r="B202" s="9"/>
      <c r="F202" s="29"/>
    </row>
    <row r="203" spans="1:6" s="1" customFormat="1">
      <c r="A203" s="230"/>
      <c r="B203" s="9"/>
      <c r="F203" s="29"/>
    </row>
    <row r="204" spans="1:6" s="1" customFormat="1">
      <c r="A204" s="230"/>
      <c r="B204" s="9"/>
      <c r="F204" s="29"/>
    </row>
    <row r="205" spans="1:6" s="1" customFormat="1">
      <c r="A205" s="230"/>
      <c r="B205" s="9"/>
      <c r="F205" s="29"/>
    </row>
    <row r="206" spans="1:6" s="1" customFormat="1">
      <c r="A206" s="230"/>
      <c r="B206" s="9"/>
      <c r="F206" s="29"/>
    </row>
    <row r="207" spans="1:6" s="1" customFormat="1">
      <c r="A207" s="230"/>
      <c r="B207" s="9"/>
      <c r="F207" s="29"/>
    </row>
    <row r="208" spans="1:6" s="1" customFormat="1">
      <c r="A208" s="230"/>
      <c r="B208" s="9"/>
      <c r="F208" s="29"/>
    </row>
    <row r="209" spans="1:6" s="1" customFormat="1">
      <c r="A209" s="230"/>
      <c r="B209" s="9"/>
      <c r="F209" s="29"/>
    </row>
    <row r="210" spans="1:6" s="1" customFormat="1">
      <c r="A210" s="230"/>
      <c r="B210" s="9"/>
      <c r="F210" s="29"/>
    </row>
    <row r="211" spans="1:6" s="1" customFormat="1">
      <c r="A211" s="230"/>
      <c r="B211" s="9"/>
      <c r="F211" s="29"/>
    </row>
    <row r="212" spans="1:6" s="1" customFormat="1">
      <c r="A212" s="230"/>
      <c r="B212" s="9"/>
      <c r="F212" s="29"/>
    </row>
    <row r="213" spans="1:6" s="1" customFormat="1">
      <c r="A213" s="230"/>
      <c r="B213" s="9"/>
      <c r="F213" s="29"/>
    </row>
    <row r="214" spans="1:6" s="1" customFormat="1">
      <c r="A214" s="230"/>
      <c r="B214" s="9"/>
      <c r="F214" s="29"/>
    </row>
    <row r="215" spans="1:6" s="1" customFormat="1">
      <c r="A215" s="230"/>
      <c r="B215" s="9"/>
      <c r="F215" s="29"/>
    </row>
    <row r="216" spans="1:6" s="1" customFormat="1">
      <c r="A216" s="230"/>
      <c r="B216" s="9"/>
      <c r="F216" s="29"/>
    </row>
    <row r="217" spans="1:6" s="1" customFormat="1">
      <c r="A217" s="230"/>
      <c r="B217" s="9"/>
      <c r="F217" s="29"/>
    </row>
    <row r="218" spans="1:6" s="1" customFormat="1">
      <c r="A218" s="230"/>
      <c r="B218" s="9"/>
      <c r="F218" s="29"/>
    </row>
    <row r="219" spans="1:6" s="1" customFormat="1">
      <c r="A219" s="230"/>
      <c r="B219" s="9"/>
      <c r="F219" s="29"/>
    </row>
    <row r="220" spans="1:6" s="1" customFormat="1">
      <c r="A220" s="230"/>
      <c r="B220" s="9"/>
      <c r="F220" s="29"/>
    </row>
    <row r="221" spans="1:6" s="1" customFormat="1">
      <c r="A221" s="230"/>
      <c r="B221" s="9"/>
      <c r="F221" s="29"/>
    </row>
    <row r="222" spans="1:6" s="1" customFormat="1">
      <c r="A222" s="230"/>
      <c r="B222" s="9"/>
      <c r="F222" s="29"/>
    </row>
    <row r="223" spans="1:6" s="1" customFormat="1">
      <c r="A223" s="230"/>
      <c r="B223" s="9"/>
      <c r="F223" s="29"/>
    </row>
    <row r="224" spans="1:6" s="1" customFormat="1">
      <c r="A224" s="230"/>
      <c r="B224" s="9"/>
      <c r="F224" s="29"/>
    </row>
    <row r="225" spans="1:6" s="1" customFormat="1">
      <c r="A225" s="230"/>
      <c r="B225" s="9"/>
      <c r="F225" s="29"/>
    </row>
    <row r="226" spans="1:6" s="1" customFormat="1">
      <c r="A226" s="230"/>
      <c r="B226" s="9"/>
      <c r="F226" s="29"/>
    </row>
    <row r="227" spans="1:6" s="1" customFormat="1">
      <c r="A227" s="230"/>
      <c r="B227" s="9"/>
      <c r="F227" s="29"/>
    </row>
    <row r="228" spans="1:6" s="1" customFormat="1">
      <c r="A228" s="230"/>
      <c r="B228" s="9"/>
      <c r="F228" s="29"/>
    </row>
    <row r="229" spans="1:6" s="1" customFormat="1">
      <c r="A229" s="230"/>
      <c r="B229" s="9"/>
      <c r="F229" s="29"/>
    </row>
    <row r="230" spans="1:6" s="1" customFormat="1">
      <c r="A230" s="230"/>
      <c r="B230" s="9"/>
      <c r="F230" s="29"/>
    </row>
    <row r="231" spans="1:6" s="1" customFormat="1">
      <c r="A231" s="230"/>
      <c r="B231" s="9"/>
      <c r="F231" s="29"/>
    </row>
    <row r="232" spans="1:6" s="1" customFormat="1">
      <c r="A232" s="230"/>
      <c r="B232" s="9"/>
      <c r="F232" s="29"/>
    </row>
    <row r="233" spans="1:6" s="1" customFormat="1">
      <c r="A233" s="230"/>
      <c r="B233" s="9"/>
      <c r="F233" s="29"/>
    </row>
    <row r="234" spans="1:6" s="1" customFormat="1">
      <c r="A234" s="230"/>
      <c r="B234" s="9"/>
      <c r="F234" s="29"/>
    </row>
    <row r="235" spans="1:6" s="1" customFormat="1">
      <c r="A235" s="230"/>
      <c r="B235" s="9"/>
      <c r="F235" s="29"/>
    </row>
    <row r="236" spans="1:6" s="1" customFormat="1">
      <c r="A236" s="230"/>
      <c r="B236" s="9"/>
      <c r="F236" s="29"/>
    </row>
    <row r="237" spans="1:6" s="1" customFormat="1">
      <c r="A237" s="230"/>
      <c r="B237" s="9"/>
      <c r="F237" s="29"/>
    </row>
    <row r="238" spans="1:6" s="1" customFormat="1">
      <c r="A238" s="230"/>
      <c r="B238" s="9"/>
      <c r="F238" s="29"/>
    </row>
    <row r="239" spans="1:6" s="1" customFormat="1">
      <c r="A239" s="230"/>
      <c r="B239" s="9"/>
      <c r="F239" s="29"/>
    </row>
    <row r="240" spans="1:6" s="1" customFormat="1">
      <c r="A240" s="230"/>
      <c r="B240" s="9"/>
      <c r="F240" s="29"/>
    </row>
    <row r="241" spans="1:6" s="1" customFormat="1">
      <c r="A241" s="230"/>
      <c r="B241" s="9"/>
      <c r="F241" s="29"/>
    </row>
    <row r="242" spans="1:6" s="1" customFormat="1">
      <c r="A242" s="230"/>
      <c r="B242" s="9"/>
      <c r="F242" s="29"/>
    </row>
    <row r="243" spans="1:6" s="1" customFormat="1">
      <c r="A243" s="230"/>
      <c r="B243" s="9"/>
      <c r="F243" s="29"/>
    </row>
    <row r="244" spans="1:6" s="1" customFormat="1">
      <c r="A244" s="230"/>
      <c r="B244" s="9"/>
      <c r="F244" s="29"/>
    </row>
    <row r="245" spans="1:6" s="1" customFormat="1">
      <c r="A245" s="230"/>
      <c r="B245" s="9"/>
      <c r="F245" s="29"/>
    </row>
    <row r="246" spans="1:6" s="1" customFormat="1">
      <c r="A246" s="230"/>
      <c r="B246" s="9"/>
      <c r="F246" s="29"/>
    </row>
    <row r="247" spans="1:6" s="1" customFormat="1">
      <c r="A247" s="230"/>
      <c r="B247" s="9"/>
      <c r="F247" s="29"/>
    </row>
    <row r="248" spans="1:6" s="1" customFormat="1">
      <c r="A248" s="230"/>
      <c r="B248" s="9"/>
      <c r="F248" s="29"/>
    </row>
    <row r="249" spans="1:6" s="1" customFormat="1">
      <c r="A249" s="230"/>
      <c r="B249" s="9"/>
      <c r="F249" s="29"/>
    </row>
    <row r="250" spans="1:6" s="1" customFormat="1">
      <c r="A250" s="230"/>
      <c r="B250" s="9"/>
      <c r="F250" s="29"/>
    </row>
    <row r="251" spans="1:6" s="1" customFormat="1">
      <c r="A251" s="230"/>
      <c r="B251" s="9"/>
      <c r="F251" s="29"/>
    </row>
    <row r="252" spans="1:6" s="1" customFormat="1">
      <c r="A252" s="230"/>
      <c r="B252" s="9"/>
      <c r="F252" s="29"/>
    </row>
    <row r="253" spans="1:6" s="1" customFormat="1">
      <c r="A253" s="230"/>
      <c r="B253" s="9"/>
      <c r="F253" s="29"/>
    </row>
    <row r="254" spans="1:6" s="1" customFormat="1">
      <c r="A254" s="230"/>
      <c r="B254" s="9"/>
      <c r="F254" s="29"/>
    </row>
    <row r="255" spans="1:6" s="1" customFormat="1">
      <c r="A255" s="230"/>
      <c r="B255" s="9"/>
      <c r="F255" s="29"/>
    </row>
    <row r="256" spans="1:6" s="1" customFormat="1">
      <c r="A256" s="230"/>
      <c r="B256" s="9"/>
      <c r="F256" s="29"/>
    </row>
    <row r="257" spans="1:6" s="1" customFormat="1">
      <c r="A257" s="230"/>
      <c r="B257" s="9"/>
      <c r="F257" s="29"/>
    </row>
    <row r="258" spans="1:6" s="1" customFormat="1">
      <c r="A258" s="230"/>
      <c r="B258" s="9"/>
      <c r="F258" s="29"/>
    </row>
    <row r="259" spans="1:6" s="1" customFormat="1">
      <c r="A259" s="230"/>
      <c r="B259" s="9"/>
      <c r="F259" s="29"/>
    </row>
    <row r="260" spans="1:6" s="1" customFormat="1">
      <c r="A260" s="230"/>
      <c r="B260" s="9"/>
      <c r="F260" s="29"/>
    </row>
    <row r="261" spans="1:6" s="1" customFormat="1">
      <c r="A261" s="230"/>
      <c r="B261" s="9"/>
      <c r="F261" s="29"/>
    </row>
    <row r="262" spans="1:6" s="1" customFormat="1">
      <c r="A262" s="230"/>
      <c r="B262" s="9"/>
      <c r="F262" s="29"/>
    </row>
    <row r="263" spans="1:6" s="1" customFormat="1">
      <c r="A263" s="230"/>
      <c r="B263" s="9"/>
      <c r="F263" s="29"/>
    </row>
    <row r="264" spans="1:6" s="1" customFormat="1">
      <c r="A264" s="230"/>
      <c r="B264" s="9"/>
      <c r="F264" s="29"/>
    </row>
    <row r="265" spans="1:6" s="1" customFormat="1">
      <c r="A265" s="230"/>
      <c r="B265" s="9"/>
      <c r="F265" s="29"/>
    </row>
    <row r="266" spans="1:6" s="1" customFormat="1">
      <c r="A266" s="230"/>
      <c r="B266" s="9"/>
      <c r="F266" s="29"/>
    </row>
    <row r="267" spans="1:6" s="1" customFormat="1">
      <c r="A267" s="230"/>
      <c r="B267" s="9"/>
      <c r="F267" s="29"/>
    </row>
    <row r="268" spans="1:6" s="1" customFormat="1">
      <c r="A268" s="230"/>
      <c r="B268" s="9"/>
      <c r="F268" s="29"/>
    </row>
    <row r="269" spans="1:6" s="1" customFormat="1">
      <c r="A269" s="230"/>
      <c r="B269" s="9"/>
      <c r="F269" s="29"/>
    </row>
    <row r="270" spans="1:6" s="1" customFormat="1">
      <c r="A270" s="230"/>
      <c r="B270" s="9"/>
      <c r="F270" s="29"/>
    </row>
    <row r="271" spans="1:6" s="1" customFormat="1">
      <c r="A271" s="230"/>
      <c r="B271" s="9"/>
      <c r="F271" s="29"/>
    </row>
    <row r="272" spans="1:6" s="1" customFormat="1">
      <c r="A272" s="230"/>
      <c r="B272" s="9"/>
      <c r="F272" s="29"/>
    </row>
    <row r="273" spans="1:6" s="1" customFormat="1">
      <c r="A273" s="230"/>
      <c r="B273" s="9"/>
      <c r="F273" s="29"/>
    </row>
    <row r="274" spans="1:6" s="1" customFormat="1">
      <c r="A274" s="230"/>
      <c r="B274" s="9"/>
      <c r="F274" s="29"/>
    </row>
    <row r="275" spans="1:6" s="1" customFormat="1">
      <c r="A275" s="230"/>
      <c r="B275" s="9"/>
      <c r="F275" s="29"/>
    </row>
    <row r="276" spans="1:6" s="1" customFormat="1">
      <c r="A276" s="230"/>
      <c r="B276" s="9"/>
      <c r="F276" s="29"/>
    </row>
    <row r="277" spans="1:6" s="1" customFormat="1">
      <c r="A277" s="230"/>
      <c r="B277" s="9"/>
      <c r="F277" s="29"/>
    </row>
    <row r="278" spans="1:6" s="1" customFormat="1">
      <c r="A278" s="230"/>
      <c r="B278" s="9"/>
      <c r="F278" s="29"/>
    </row>
    <row r="279" spans="1:6" s="1" customFormat="1">
      <c r="A279" s="230"/>
      <c r="B279" s="9"/>
      <c r="F279" s="29"/>
    </row>
    <row r="280" spans="1:6" s="1" customFormat="1">
      <c r="A280" s="230"/>
      <c r="B280" s="9"/>
      <c r="F280" s="29"/>
    </row>
    <row r="281" spans="1:6" s="1" customFormat="1">
      <c r="A281" s="230"/>
      <c r="B281" s="9"/>
      <c r="F281" s="29"/>
    </row>
    <row r="282" spans="1:6" s="1" customFormat="1">
      <c r="A282" s="230"/>
      <c r="B282" s="9"/>
      <c r="F282" s="29"/>
    </row>
    <row r="283" spans="1:6" s="1" customFormat="1">
      <c r="A283" s="230"/>
      <c r="B283" s="9"/>
      <c r="F283" s="29"/>
    </row>
    <row r="284" spans="1:6" s="1" customFormat="1">
      <c r="A284" s="230"/>
      <c r="B284" s="9"/>
      <c r="F284" s="29"/>
    </row>
    <row r="285" spans="1:6" s="1" customFormat="1">
      <c r="A285" s="230"/>
      <c r="B285" s="9"/>
      <c r="F285" s="29"/>
    </row>
    <row r="286" spans="1:6" s="1" customFormat="1">
      <c r="A286" s="230"/>
      <c r="B286" s="9"/>
      <c r="F286" s="29"/>
    </row>
    <row r="287" spans="1:6" s="1" customFormat="1">
      <c r="A287" s="230"/>
      <c r="B287" s="9"/>
      <c r="F287" s="29"/>
    </row>
    <row r="288" spans="1:6" s="1" customFormat="1">
      <c r="A288" s="230"/>
      <c r="B288" s="9"/>
      <c r="F288" s="29"/>
    </row>
  </sheetData>
  <mergeCells count="1">
    <mergeCell ref="A1:F1"/>
  </mergeCells>
  <phoneticPr fontId="0" type="noConversion"/>
  <printOptions horizontalCentered="1"/>
  <pageMargins left="0.19685039370078741" right="0.19685039370078741" top="0.62992125984251968" bottom="0.56999999999999995" header="0.31496062992125984" footer="0.31496062992125984"/>
  <pageSetup paperSize="9" scale="90" firstPageNumber="505" orientation="portrait" useFirstPageNumber="1" horizontalDpi="300" verticalDpi="30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09"/>
  <sheetViews>
    <sheetView workbookViewId="0">
      <selection activeCell="A6" sqref="A6:H6"/>
    </sheetView>
  </sheetViews>
  <sheetFormatPr defaultColWidth="11.42578125" defaultRowHeight="12.75"/>
  <cols>
    <col min="1" max="1" width="4" style="104" bestFit="1" customWidth="1"/>
    <col min="2" max="2" width="5.28515625" style="5" customWidth="1"/>
    <col min="3" max="3" width="51.7109375" customWidth="1"/>
    <col min="4" max="4" width="13.5703125" customWidth="1"/>
    <col min="5" max="5" width="12.42578125" customWidth="1"/>
    <col min="6" max="6" width="7.85546875" customWidth="1"/>
  </cols>
  <sheetData>
    <row r="1" spans="1:6" s="21" customFormat="1" ht="33" customHeight="1">
      <c r="A1" s="270" t="s">
        <v>35</v>
      </c>
      <c r="B1" s="270"/>
      <c r="C1" s="270"/>
      <c r="D1" s="270"/>
      <c r="E1" s="270"/>
      <c r="F1" s="270"/>
    </row>
    <row r="2" spans="1:6" s="1" customFormat="1" ht="28.5" customHeight="1">
      <c r="A2" s="181"/>
      <c r="B2" s="182"/>
      <c r="C2" s="183" t="s">
        <v>256</v>
      </c>
      <c r="D2" s="184" t="s">
        <v>253</v>
      </c>
      <c r="E2" s="185" t="s">
        <v>254</v>
      </c>
      <c r="F2" s="186" t="s">
        <v>255</v>
      </c>
    </row>
    <row r="3" spans="1:6" s="1" customFormat="1" ht="24.75" customHeight="1">
      <c r="A3" s="235"/>
      <c r="B3" s="233"/>
      <c r="C3" s="232" t="s">
        <v>54</v>
      </c>
      <c r="D3" s="234">
        <f>D4-D10</f>
        <v>1140000000</v>
      </c>
      <c r="E3" s="234">
        <f>E4-E10</f>
        <v>167313500</v>
      </c>
      <c r="F3" s="28">
        <f>E3/D3*100</f>
        <v>14.676622807017544</v>
      </c>
    </row>
    <row r="4" spans="1:6" s="1" customFormat="1" ht="18" customHeight="1">
      <c r="A4" s="230">
        <v>8</v>
      </c>
      <c r="B4" s="192"/>
      <c r="C4" s="59" t="s">
        <v>24</v>
      </c>
      <c r="D4" s="16">
        <f>D5</f>
        <v>2133410000</v>
      </c>
      <c r="E4" s="16">
        <f>E5</f>
        <v>892846689</v>
      </c>
      <c r="F4" s="28">
        <f t="shared" ref="F4:F12" si="0">E4/D4*100</f>
        <v>41.850684537899419</v>
      </c>
    </row>
    <row r="5" spans="1:6" s="1" customFormat="1" ht="12.75" customHeight="1">
      <c r="A5" s="230">
        <v>84</v>
      </c>
      <c r="B5" s="192"/>
      <c r="C5" s="59" t="s">
        <v>53</v>
      </c>
      <c r="D5" s="22">
        <f>D6</f>
        <v>2133410000</v>
      </c>
      <c r="E5" s="22">
        <f>E6</f>
        <v>892846689</v>
      </c>
      <c r="F5" s="28">
        <f t="shared" si="0"/>
        <v>41.850684537899419</v>
      </c>
    </row>
    <row r="6" spans="1:6" s="1" customFormat="1" ht="24.75" customHeight="1">
      <c r="A6" s="230">
        <v>844</v>
      </c>
      <c r="B6" s="192"/>
      <c r="C6" s="17" t="s">
        <v>230</v>
      </c>
      <c r="D6" s="22">
        <f>D7+D8</f>
        <v>2133410000</v>
      </c>
      <c r="E6" s="22">
        <f>E7+E8</f>
        <v>892846689</v>
      </c>
      <c r="F6" s="28">
        <f t="shared" si="0"/>
        <v>41.850684537899419</v>
      </c>
    </row>
    <row r="7" spans="1:6" s="1" customFormat="1" ht="24.75" customHeight="1">
      <c r="A7" s="230"/>
      <c r="B7" s="204">
        <v>8443</v>
      </c>
      <c r="C7" s="19" t="s">
        <v>222</v>
      </c>
      <c r="D7" s="126">
        <v>1841410000</v>
      </c>
      <c r="E7" s="37">
        <v>832228985</v>
      </c>
      <c r="F7" s="26"/>
    </row>
    <row r="8" spans="1:6" s="1" customFormat="1" ht="12.75" customHeight="1">
      <c r="A8" s="230"/>
      <c r="B8" s="204">
        <v>8446</v>
      </c>
      <c r="C8" s="19" t="s">
        <v>223</v>
      </c>
      <c r="D8" s="126">
        <v>292000000</v>
      </c>
      <c r="E8" s="37">
        <v>60617704</v>
      </c>
      <c r="F8" s="26"/>
    </row>
    <row r="9" spans="1:6" s="1" customFormat="1" ht="12" customHeight="1">
      <c r="A9" s="230"/>
      <c r="B9" s="192"/>
      <c r="C9" s="59"/>
      <c r="D9" s="48"/>
      <c r="E9" s="48"/>
      <c r="F9" s="28"/>
    </row>
    <row r="10" spans="1:6" s="1" customFormat="1" ht="12.75" customHeight="1">
      <c r="A10" s="230">
        <v>5</v>
      </c>
      <c r="B10" s="192"/>
      <c r="C10" s="162" t="s">
        <v>25</v>
      </c>
      <c r="D10" s="16">
        <f>D11</f>
        <v>993410000</v>
      </c>
      <c r="E10" s="16">
        <f>E11</f>
        <v>725533189</v>
      </c>
      <c r="F10" s="28">
        <f t="shared" si="0"/>
        <v>73.034617026202682</v>
      </c>
    </row>
    <row r="11" spans="1:6" s="1" customFormat="1" ht="12.75" customHeight="1">
      <c r="A11" s="230">
        <v>54</v>
      </c>
      <c r="B11" s="9"/>
      <c r="C11" s="11" t="s">
        <v>231</v>
      </c>
      <c r="D11" s="22">
        <f>D12</f>
        <v>993410000</v>
      </c>
      <c r="E11" s="22">
        <f>E12</f>
        <v>725533189</v>
      </c>
      <c r="F11" s="28">
        <f t="shared" si="0"/>
        <v>73.034617026202682</v>
      </c>
    </row>
    <row r="12" spans="1:6" s="1" customFormat="1" ht="24" customHeight="1">
      <c r="A12" s="230">
        <v>544</v>
      </c>
      <c r="B12" s="192"/>
      <c r="C12" s="17" t="s">
        <v>219</v>
      </c>
      <c r="D12" s="22">
        <f>D13+D14</f>
        <v>993410000</v>
      </c>
      <c r="E12" s="22">
        <f>E13+E14</f>
        <v>725533189</v>
      </c>
      <c r="F12" s="28">
        <f t="shared" si="0"/>
        <v>73.034617026202682</v>
      </c>
    </row>
    <row r="13" spans="1:6" s="1" customFormat="1" ht="24.75" customHeight="1">
      <c r="A13" s="230"/>
      <c r="B13" s="204">
        <v>5443</v>
      </c>
      <c r="C13" s="19" t="s">
        <v>220</v>
      </c>
      <c r="D13" s="126">
        <v>902770000</v>
      </c>
      <c r="E13" s="37">
        <v>681347642</v>
      </c>
      <c r="F13" s="26"/>
    </row>
    <row r="14" spans="1:6" s="1" customFormat="1" ht="24.75" customHeight="1">
      <c r="A14" s="230"/>
      <c r="B14" s="204">
        <v>5446</v>
      </c>
      <c r="C14" s="19" t="s">
        <v>221</v>
      </c>
      <c r="D14" s="126">
        <v>90640000</v>
      </c>
      <c r="E14" s="37">
        <v>44185547</v>
      </c>
      <c r="F14" s="26"/>
    </row>
    <row r="15" spans="1:6" s="1" customFormat="1">
      <c r="A15" s="230"/>
      <c r="B15" s="9"/>
    </row>
    <row r="16" spans="1:6" s="1" customFormat="1">
      <c r="A16" s="104"/>
      <c r="B16" s="4"/>
    </row>
    <row r="17" spans="1:2" s="1" customFormat="1">
      <c r="A17" s="104"/>
      <c r="B17" s="4"/>
    </row>
    <row r="18" spans="1:2" s="1" customFormat="1">
      <c r="A18" s="104"/>
      <c r="B18" s="4"/>
    </row>
    <row r="19" spans="1:2" s="1" customFormat="1">
      <c r="A19" s="104"/>
      <c r="B19" s="4"/>
    </row>
    <row r="20" spans="1:2" s="1" customFormat="1">
      <c r="A20" s="104"/>
      <c r="B20" s="4"/>
    </row>
    <row r="21" spans="1:2" s="1" customFormat="1">
      <c r="A21" s="104"/>
      <c r="B21" s="4"/>
    </row>
    <row r="22" spans="1:2" s="1" customFormat="1">
      <c r="A22" s="104"/>
      <c r="B22" s="4"/>
    </row>
    <row r="23" spans="1:2" s="1" customFormat="1">
      <c r="A23" s="104"/>
      <c r="B23" s="4"/>
    </row>
    <row r="24" spans="1:2" s="1" customFormat="1">
      <c r="A24" s="104"/>
      <c r="B24" s="4"/>
    </row>
    <row r="25" spans="1:2" s="1" customFormat="1">
      <c r="A25" s="104"/>
      <c r="B25" s="4"/>
    </row>
    <row r="26" spans="1:2" s="1" customFormat="1">
      <c r="A26" s="104"/>
      <c r="B26" s="4"/>
    </row>
    <row r="27" spans="1:2" s="1" customFormat="1">
      <c r="A27" s="104"/>
      <c r="B27" s="4"/>
    </row>
    <row r="28" spans="1:2" s="1" customFormat="1">
      <c r="A28" s="104"/>
      <c r="B28" s="4"/>
    </row>
    <row r="29" spans="1:2" s="1" customFormat="1">
      <c r="A29" s="104"/>
      <c r="B29" s="4"/>
    </row>
    <row r="30" spans="1:2" s="1" customFormat="1">
      <c r="A30" s="104"/>
      <c r="B30" s="4"/>
    </row>
    <row r="31" spans="1:2" s="1" customFormat="1">
      <c r="A31" s="104"/>
      <c r="B31" s="4"/>
    </row>
    <row r="32" spans="1:2" s="1" customFormat="1">
      <c r="A32" s="104"/>
      <c r="B32" s="4"/>
    </row>
    <row r="33" spans="1:2" s="1" customFormat="1">
      <c r="A33" s="104"/>
      <c r="B33" s="4"/>
    </row>
    <row r="34" spans="1:2" s="1" customFormat="1">
      <c r="A34" s="104"/>
      <c r="B34" s="4"/>
    </row>
    <row r="35" spans="1:2" s="1" customFormat="1">
      <c r="A35" s="104"/>
      <c r="B35" s="4"/>
    </row>
    <row r="36" spans="1:2" s="1" customFormat="1">
      <c r="A36" s="104"/>
      <c r="B36" s="4"/>
    </row>
    <row r="37" spans="1:2" s="1" customFormat="1">
      <c r="A37" s="104"/>
      <c r="B37" s="4"/>
    </row>
    <row r="38" spans="1:2" s="1" customFormat="1">
      <c r="A38" s="104"/>
      <c r="B38" s="4"/>
    </row>
    <row r="39" spans="1:2" s="1" customFormat="1">
      <c r="A39" s="104"/>
      <c r="B39" s="4"/>
    </row>
    <row r="40" spans="1:2" s="1" customFormat="1">
      <c r="A40" s="104"/>
      <c r="B40" s="4"/>
    </row>
    <row r="41" spans="1:2" s="1" customFormat="1">
      <c r="A41" s="104"/>
      <c r="B41" s="4"/>
    </row>
    <row r="42" spans="1:2" s="1" customFormat="1">
      <c r="A42" s="104"/>
      <c r="B42" s="4"/>
    </row>
    <row r="43" spans="1:2" s="1" customFormat="1">
      <c r="A43" s="104"/>
      <c r="B43" s="4"/>
    </row>
    <row r="44" spans="1:2" s="1" customFormat="1">
      <c r="A44" s="104"/>
      <c r="B44" s="4"/>
    </row>
    <row r="45" spans="1:2" s="1" customFormat="1">
      <c r="A45" s="104"/>
      <c r="B45" s="4"/>
    </row>
    <row r="46" spans="1:2" s="1" customFormat="1">
      <c r="A46" s="104"/>
      <c r="B46" s="4"/>
    </row>
    <row r="47" spans="1:2" s="1" customFormat="1">
      <c r="A47" s="104"/>
      <c r="B47" s="4"/>
    </row>
    <row r="48" spans="1:2" s="1" customFormat="1">
      <c r="A48" s="104"/>
      <c r="B48" s="4"/>
    </row>
    <row r="49" spans="1:2" s="1" customFormat="1">
      <c r="A49" s="104"/>
      <c r="B49" s="4"/>
    </row>
    <row r="50" spans="1:2" s="1" customFormat="1">
      <c r="A50" s="104"/>
      <c r="B50" s="4"/>
    </row>
    <row r="51" spans="1:2" s="1" customFormat="1">
      <c r="A51" s="104"/>
      <c r="B51" s="4"/>
    </row>
    <row r="52" spans="1:2" s="1" customFormat="1">
      <c r="A52" s="104"/>
      <c r="B52" s="4"/>
    </row>
    <row r="53" spans="1:2" s="1" customFormat="1">
      <c r="A53" s="104"/>
      <c r="B53" s="4"/>
    </row>
    <row r="54" spans="1:2" s="1" customFormat="1">
      <c r="A54" s="104"/>
      <c r="B54" s="4"/>
    </row>
    <row r="55" spans="1:2" s="1" customFormat="1">
      <c r="A55" s="104"/>
      <c r="B55" s="4"/>
    </row>
    <row r="56" spans="1:2" s="1" customFormat="1">
      <c r="A56" s="104"/>
      <c r="B56" s="4"/>
    </row>
    <row r="57" spans="1:2" s="1" customFormat="1">
      <c r="A57" s="104"/>
      <c r="B57" s="4"/>
    </row>
    <row r="58" spans="1:2" s="1" customFormat="1">
      <c r="A58" s="104"/>
      <c r="B58" s="4"/>
    </row>
    <row r="59" spans="1:2" s="1" customFormat="1">
      <c r="A59" s="104"/>
      <c r="B59" s="4"/>
    </row>
    <row r="60" spans="1:2" s="1" customFormat="1">
      <c r="A60" s="104"/>
      <c r="B60" s="4"/>
    </row>
    <row r="61" spans="1:2" s="1" customFormat="1">
      <c r="A61" s="104"/>
      <c r="B61" s="4"/>
    </row>
    <row r="62" spans="1:2" s="1" customFormat="1">
      <c r="A62" s="104"/>
      <c r="B62" s="4"/>
    </row>
    <row r="63" spans="1:2" s="1" customFormat="1">
      <c r="A63" s="104"/>
      <c r="B63" s="4"/>
    </row>
    <row r="64" spans="1:2" s="1" customFormat="1">
      <c r="A64" s="104"/>
      <c r="B64" s="4"/>
    </row>
    <row r="65" spans="1:2" s="1" customFormat="1">
      <c r="A65" s="104"/>
      <c r="B65" s="4"/>
    </row>
    <row r="66" spans="1:2" s="1" customFormat="1">
      <c r="A66" s="104"/>
      <c r="B66" s="4"/>
    </row>
    <row r="67" spans="1:2" s="1" customFormat="1">
      <c r="A67" s="104"/>
      <c r="B67" s="4"/>
    </row>
    <row r="68" spans="1:2" s="1" customFormat="1">
      <c r="A68" s="104"/>
      <c r="B68" s="4"/>
    </row>
    <row r="69" spans="1:2" s="1" customFormat="1">
      <c r="A69" s="104"/>
      <c r="B69" s="4"/>
    </row>
    <row r="70" spans="1:2" s="1" customFormat="1">
      <c r="A70" s="104"/>
      <c r="B70" s="4"/>
    </row>
    <row r="71" spans="1:2" s="1" customFormat="1">
      <c r="A71" s="104"/>
      <c r="B71" s="4"/>
    </row>
    <row r="72" spans="1:2" s="1" customFormat="1">
      <c r="A72" s="104"/>
      <c r="B72" s="4"/>
    </row>
    <row r="73" spans="1:2" s="1" customFormat="1">
      <c r="A73" s="104"/>
      <c r="B73" s="4"/>
    </row>
    <row r="74" spans="1:2" s="1" customFormat="1">
      <c r="A74" s="104"/>
      <c r="B74" s="4"/>
    </row>
    <row r="75" spans="1:2" s="1" customFormat="1">
      <c r="A75" s="104"/>
      <c r="B75" s="4"/>
    </row>
    <row r="76" spans="1:2" s="1" customFormat="1">
      <c r="A76" s="104"/>
      <c r="B76" s="4"/>
    </row>
    <row r="77" spans="1:2" s="1" customFormat="1">
      <c r="A77" s="104"/>
      <c r="B77" s="4"/>
    </row>
    <row r="78" spans="1:2" s="1" customFormat="1">
      <c r="A78" s="104"/>
      <c r="B78" s="4"/>
    </row>
    <row r="79" spans="1:2" s="1" customFormat="1">
      <c r="A79" s="104"/>
      <c r="B79" s="4"/>
    </row>
    <row r="80" spans="1:2" s="1" customFormat="1">
      <c r="A80" s="104"/>
      <c r="B80" s="4"/>
    </row>
    <row r="81" spans="1:2" s="1" customFormat="1">
      <c r="A81" s="104"/>
      <c r="B81" s="4"/>
    </row>
    <row r="82" spans="1:2" s="1" customFormat="1">
      <c r="A82" s="104"/>
      <c r="B82" s="4"/>
    </row>
    <row r="83" spans="1:2" s="1" customFormat="1">
      <c r="A83" s="104"/>
      <c r="B83" s="4"/>
    </row>
    <row r="84" spans="1:2" s="1" customFormat="1">
      <c r="A84" s="104"/>
      <c r="B84" s="4"/>
    </row>
    <row r="85" spans="1:2" s="1" customFormat="1">
      <c r="A85" s="104"/>
      <c r="B85" s="4"/>
    </row>
    <row r="86" spans="1:2" s="1" customFormat="1">
      <c r="A86" s="104"/>
      <c r="B86" s="4"/>
    </row>
    <row r="87" spans="1:2" s="1" customFormat="1">
      <c r="A87" s="104"/>
      <c r="B87" s="4"/>
    </row>
    <row r="88" spans="1:2" s="1" customFormat="1">
      <c r="A88" s="104"/>
      <c r="B88" s="4"/>
    </row>
    <row r="89" spans="1:2" s="1" customFormat="1">
      <c r="A89" s="104"/>
      <c r="B89" s="4"/>
    </row>
    <row r="90" spans="1:2" s="1" customFormat="1">
      <c r="A90" s="104"/>
      <c r="B90" s="4"/>
    </row>
    <row r="91" spans="1:2" s="1" customFormat="1">
      <c r="A91" s="104"/>
      <c r="B91" s="4"/>
    </row>
    <row r="92" spans="1:2" s="1" customFormat="1">
      <c r="A92" s="104"/>
      <c r="B92" s="4"/>
    </row>
    <row r="93" spans="1:2" s="1" customFormat="1">
      <c r="A93" s="104"/>
      <c r="B93" s="4"/>
    </row>
    <row r="94" spans="1:2" s="1" customFormat="1">
      <c r="A94" s="104"/>
      <c r="B94" s="4"/>
    </row>
    <row r="95" spans="1:2" s="1" customFormat="1">
      <c r="A95" s="104"/>
      <c r="B95" s="4"/>
    </row>
    <row r="96" spans="1:2" s="1" customFormat="1">
      <c r="A96" s="104"/>
      <c r="B96" s="4"/>
    </row>
    <row r="97" spans="1:2" s="1" customFormat="1">
      <c r="A97" s="104"/>
      <c r="B97" s="4"/>
    </row>
    <row r="98" spans="1:2" s="1" customFormat="1">
      <c r="A98" s="104"/>
      <c r="B98" s="4"/>
    </row>
    <row r="99" spans="1:2" s="1" customFormat="1">
      <c r="A99" s="104"/>
      <c r="B99" s="4"/>
    </row>
    <row r="100" spans="1:2" s="1" customFormat="1">
      <c r="A100" s="104"/>
      <c r="B100" s="4"/>
    </row>
    <row r="101" spans="1:2" s="1" customFormat="1">
      <c r="A101" s="104"/>
      <c r="B101" s="4"/>
    </row>
    <row r="102" spans="1:2" s="1" customFormat="1">
      <c r="A102" s="104"/>
      <c r="B102" s="4"/>
    </row>
    <row r="103" spans="1:2" s="1" customFormat="1">
      <c r="A103" s="104"/>
      <c r="B103" s="4"/>
    </row>
    <row r="104" spans="1:2" s="1" customFormat="1">
      <c r="A104" s="104"/>
      <c r="B104" s="4"/>
    </row>
    <row r="105" spans="1:2" s="1" customFormat="1">
      <c r="A105" s="104"/>
      <c r="B105" s="4"/>
    </row>
    <row r="106" spans="1:2" s="1" customFormat="1">
      <c r="A106" s="104"/>
      <c r="B106" s="4"/>
    </row>
    <row r="107" spans="1:2" s="1" customFormat="1">
      <c r="A107" s="104"/>
      <c r="B107" s="4"/>
    </row>
    <row r="108" spans="1:2" s="1" customFormat="1">
      <c r="A108" s="104"/>
      <c r="B108" s="4"/>
    </row>
    <row r="109" spans="1:2" s="1" customFormat="1">
      <c r="A109" s="104"/>
      <c r="B109" s="4"/>
    </row>
    <row r="110" spans="1:2" s="1" customFormat="1">
      <c r="A110" s="104"/>
      <c r="B110" s="4"/>
    </row>
    <row r="111" spans="1:2" s="1" customFormat="1">
      <c r="A111" s="104"/>
      <c r="B111" s="4"/>
    </row>
    <row r="112" spans="1:2" s="1" customFormat="1">
      <c r="A112" s="104"/>
      <c r="B112" s="4"/>
    </row>
    <row r="113" spans="1:2" s="1" customFormat="1">
      <c r="A113" s="104"/>
      <c r="B113" s="4"/>
    </row>
    <row r="114" spans="1:2" s="1" customFormat="1">
      <c r="A114" s="104"/>
      <c r="B114" s="4"/>
    </row>
    <row r="115" spans="1:2" s="1" customFormat="1">
      <c r="A115" s="104"/>
      <c r="B115" s="4"/>
    </row>
    <row r="116" spans="1:2" s="1" customFormat="1">
      <c r="A116" s="104"/>
      <c r="B116" s="4"/>
    </row>
    <row r="117" spans="1:2" s="1" customFormat="1">
      <c r="A117" s="104"/>
      <c r="B117" s="4"/>
    </row>
    <row r="118" spans="1:2" s="1" customFormat="1">
      <c r="A118" s="104"/>
      <c r="B118" s="4"/>
    </row>
    <row r="119" spans="1:2" s="1" customFormat="1">
      <c r="A119" s="104"/>
      <c r="B119" s="4"/>
    </row>
    <row r="120" spans="1:2" s="1" customFormat="1">
      <c r="A120" s="104"/>
      <c r="B120" s="4"/>
    </row>
    <row r="121" spans="1:2" s="1" customFormat="1">
      <c r="A121" s="104"/>
      <c r="B121" s="4"/>
    </row>
    <row r="122" spans="1:2" s="1" customFormat="1">
      <c r="A122" s="104"/>
      <c r="B122" s="4"/>
    </row>
    <row r="123" spans="1:2" s="1" customFormat="1">
      <c r="A123" s="104"/>
      <c r="B123" s="4"/>
    </row>
    <row r="124" spans="1:2" s="1" customFormat="1">
      <c r="A124" s="104"/>
      <c r="B124" s="4"/>
    </row>
    <row r="125" spans="1:2" s="1" customFormat="1">
      <c r="A125" s="104"/>
      <c r="B125" s="4"/>
    </row>
    <row r="126" spans="1:2" s="1" customFormat="1">
      <c r="A126" s="104"/>
      <c r="B126" s="4"/>
    </row>
    <row r="127" spans="1:2" s="1" customFormat="1">
      <c r="A127" s="104"/>
      <c r="B127" s="4"/>
    </row>
    <row r="128" spans="1:2" s="1" customFormat="1">
      <c r="A128" s="104"/>
      <c r="B128" s="4"/>
    </row>
    <row r="129" spans="1:2" s="1" customFormat="1">
      <c r="A129" s="104"/>
      <c r="B129" s="4"/>
    </row>
    <row r="130" spans="1:2" s="1" customFormat="1">
      <c r="A130" s="104"/>
      <c r="B130" s="4"/>
    </row>
    <row r="131" spans="1:2" s="1" customFormat="1">
      <c r="A131" s="104"/>
      <c r="B131" s="4"/>
    </row>
    <row r="132" spans="1:2" s="1" customFormat="1">
      <c r="A132" s="104"/>
      <c r="B132" s="4"/>
    </row>
    <row r="133" spans="1:2" s="1" customFormat="1">
      <c r="A133" s="104"/>
      <c r="B133" s="4"/>
    </row>
    <row r="134" spans="1:2" s="1" customFormat="1">
      <c r="A134" s="104"/>
      <c r="B134" s="4"/>
    </row>
    <row r="135" spans="1:2" s="1" customFormat="1">
      <c r="A135" s="104"/>
      <c r="B135" s="4"/>
    </row>
    <row r="136" spans="1:2" s="1" customFormat="1">
      <c r="A136" s="104"/>
      <c r="B136" s="4"/>
    </row>
    <row r="137" spans="1:2" s="1" customFormat="1">
      <c r="A137" s="104"/>
      <c r="B137" s="4"/>
    </row>
    <row r="138" spans="1:2" s="1" customFormat="1">
      <c r="A138" s="104"/>
      <c r="B138" s="4"/>
    </row>
    <row r="139" spans="1:2" s="1" customFormat="1">
      <c r="A139" s="104"/>
      <c r="B139" s="4"/>
    </row>
    <row r="140" spans="1:2" s="1" customFormat="1">
      <c r="A140" s="104"/>
      <c r="B140" s="4"/>
    </row>
    <row r="141" spans="1:2" s="1" customFormat="1">
      <c r="A141" s="104"/>
      <c r="B141" s="4"/>
    </row>
    <row r="142" spans="1:2" s="1" customFormat="1">
      <c r="A142" s="104"/>
      <c r="B142" s="4"/>
    </row>
    <row r="143" spans="1:2" s="1" customFormat="1">
      <c r="A143" s="104"/>
      <c r="B143" s="4"/>
    </row>
    <row r="144" spans="1:2" s="1" customFormat="1">
      <c r="A144" s="104"/>
      <c r="B144" s="4"/>
    </row>
    <row r="145" spans="1:2" s="1" customFormat="1">
      <c r="A145" s="104"/>
      <c r="B145" s="4"/>
    </row>
    <row r="146" spans="1:2" s="1" customFormat="1">
      <c r="A146" s="104"/>
      <c r="B146" s="4"/>
    </row>
    <row r="147" spans="1:2" s="1" customFormat="1">
      <c r="A147" s="104"/>
      <c r="B147" s="4"/>
    </row>
    <row r="148" spans="1:2" s="1" customFormat="1">
      <c r="A148" s="104"/>
      <c r="B148" s="4"/>
    </row>
    <row r="149" spans="1:2" s="1" customFormat="1">
      <c r="A149" s="104"/>
      <c r="B149" s="4"/>
    </row>
    <row r="150" spans="1:2" s="1" customFormat="1">
      <c r="A150" s="104"/>
      <c r="B150" s="4"/>
    </row>
    <row r="151" spans="1:2" s="1" customFormat="1">
      <c r="A151" s="104"/>
      <c r="B151" s="4"/>
    </row>
    <row r="152" spans="1:2" s="1" customFormat="1">
      <c r="A152" s="104"/>
      <c r="B152" s="4"/>
    </row>
    <row r="153" spans="1:2" s="1" customFormat="1">
      <c r="A153" s="104"/>
      <c r="B153" s="4"/>
    </row>
    <row r="154" spans="1:2" s="1" customFormat="1">
      <c r="A154" s="104"/>
      <c r="B154" s="4"/>
    </row>
    <row r="155" spans="1:2" s="1" customFormat="1">
      <c r="A155" s="104"/>
      <c r="B155" s="4"/>
    </row>
    <row r="156" spans="1:2" s="1" customFormat="1">
      <c r="A156" s="104"/>
      <c r="B156" s="4"/>
    </row>
    <row r="157" spans="1:2" s="1" customFormat="1">
      <c r="A157" s="104"/>
      <c r="B157" s="4"/>
    </row>
    <row r="158" spans="1:2" s="1" customFormat="1">
      <c r="A158" s="104"/>
      <c r="B158" s="4"/>
    </row>
    <row r="159" spans="1:2" s="1" customFormat="1">
      <c r="A159" s="104"/>
      <c r="B159" s="4"/>
    </row>
    <row r="160" spans="1:2" s="1" customFormat="1">
      <c r="A160" s="104"/>
      <c r="B160" s="4"/>
    </row>
    <row r="161" spans="1:2" s="1" customFormat="1">
      <c r="A161" s="104"/>
      <c r="B161" s="4"/>
    </row>
    <row r="162" spans="1:2" s="1" customFormat="1">
      <c r="A162" s="104"/>
      <c r="B162" s="4"/>
    </row>
    <row r="163" spans="1:2" s="1" customFormat="1">
      <c r="A163" s="104"/>
      <c r="B163" s="4"/>
    </row>
    <row r="164" spans="1:2" s="1" customFormat="1">
      <c r="A164" s="104"/>
      <c r="B164" s="4"/>
    </row>
    <row r="165" spans="1:2" s="1" customFormat="1">
      <c r="A165" s="104"/>
      <c r="B165" s="4"/>
    </row>
    <row r="166" spans="1:2" s="1" customFormat="1">
      <c r="A166" s="104"/>
      <c r="B166" s="4"/>
    </row>
    <row r="167" spans="1:2" s="1" customFormat="1">
      <c r="A167" s="104"/>
      <c r="B167" s="4"/>
    </row>
    <row r="168" spans="1:2" s="1" customFormat="1">
      <c r="A168" s="104"/>
      <c r="B168" s="4"/>
    </row>
    <row r="169" spans="1:2" s="1" customFormat="1">
      <c r="A169" s="104"/>
      <c r="B169" s="4"/>
    </row>
    <row r="170" spans="1:2" s="1" customFormat="1">
      <c r="A170" s="104"/>
      <c r="B170" s="4"/>
    </row>
    <row r="171" spans="1:2" s="1" customFormat="1">
      <c r="A171" s="104"/>
      <c r="B171" s="4"/>
    </row>
    <row r="172" spans="1:2" s="1" customFormat="1">
      <c r="A172" s="104"/>
      <c r="B172" s="4"/>
    </row>
    <row r="173" spans="1:2" s="1" customFormat="1">
      <c r="A173" s="104"/>
      <c r="B173" s="4"/>
    </row>
    <row r="174" spans="1:2" s="1" customFormat="1">
      <c r="A174" s="104"/>
      <c r="B174" s="4"/>
    </row>
    <row r="175" spans="1:2" s="1" customFormat="1">
      <c r="A175" s="104"/>
      <c r="B175" s="4"/>
    </row>
    <row r="176" spans="1:2" s="1" customFormat="1">
      <c r="A176" s="104"/>
      <c r="B176" s="4"/>
    </row>
    <row r="177" spans="1:2" s="1" customFormat="1">
      <c r="A177" s="104"/>
      <c r="B177" s="4"/>
    </row>
    <row r="178" spans="1:2" s="1" customFormat="1">
      <c r="A178" s="104"/>
      <c r="B178" s="4"/>
    </row>
    <row r="179" spans="1:2" s="1" customFormat="1">
      <c r="A179" s="104"/>
      <c r="B179" s="4"/>
    </row>
    <row r="180" spans="1:2" s="1" customFormat="1">
      <c r="A180" s="104"/>
      <c r="B180" s="4"/>
    </row>
    <row r="181" spans="1:2" s="1" customFormat="1">
      <c r="A181" s="104"/>
      <c r="B181" s="4"/>
    </row>
    <row r="182" spans="1:2" s="1" customFormat="1">
      <c r="A182" s="104"/>
      <c r="B182" s="4"/>
    </row>
    <row r="183" spans="1:2" s="1" customFormat="1">
      <c r="A183" s="104"/>
      <c r="B183" s="4"/>
    </row>
    <row r="184" spans="1:2" s="1" customFormat="1">
      <c r="A184" s="104"/>
      <c r="B184" s="4"/>
    </row>
    <row r="185" spans="1:2" s="1" customFormat="1">
      <c r="A185" s="104"/>
      <c r="B185" s="4"/>
    </row>
    <row r="186" spans="1:2" s="1" customFormat="1">
      <c r="A186" s="104"/>
      <c r="B186" s="4"/>
    </row>
    <row r="187" spans="1:2" s="1" customFormat="1">
      <c r="A187" s="104"/>
      <c r="B187" s="4"/>
    </row>
    <row r="188" spans="1:2" s="1" customFormat="1">
      <c r="A188" s="104"/>
      <c r="B188" s="4"/>
    </row>
    <row r="189" spans="1:2" s="1" customFormat="1">
      <c r="A189" s="104"/>
      <c r="B189" s="4"/>
    </row>
    <row r="190" spans="1:2" s="1" customFormat="1">
      <c r="A190" s="104"/>
      <c r="B190" s="4"/>
    </row>
    <row r="191" spans="1:2" s="1" customFormat="1">
      <c r="A191" s="104"/>
      <c r="B191" s="4"/>
    </row>
    <row r="192" spans="1:2" s="1" customFormat="1">
      <c r="A192" s="104"/>
      <c r="B192" s="4"/>
    </row>
    <row r="193" spans="1:2" s="1" customFormat="1">
      <c r="A193" s="104"/>
      <c r="B193" s="4"/>
    </row>
    <row r="194" spans="1:2" s="1" customFormat="1">
      <c r="A194" s="104"/>
      <c r="B194" s="4"/>
    </row>
    <row r="195" spans="1:2" s="1" customFormat="1">
      <c r="A195" s="104"/>
      <c r="B195" s="4"/>
    </row>
    <row r="196" spans="1:2" s="1" customFormat="1">
      <c r="A196" s="104"/>
      <c r="B196" s="4"/>
    </row>
    <row r="197" spans="1:2" s="1" customFormat="1">
      <c r="A197" s="104"/>
      <c r="B197" s="4"/>
    </row>
    <row r="198" spans="1:2" s="1" customFormat="1">
      <c r="A198" s="104"/>
      <c r="B198" s="4"/>
    </row>
    <row r="199" spans="1:2" s="1" customFormat="1">
      <c r="A199" s="104"/>
      <c r="B199" s="4"/>
    </row>
    <row r="200" spans="1:2" s="1" customFormat="1">
      <c r="A200" s="104"/>
      <c r="B200" s="4"/>
    </row>
    <row r="201" spans="1:2" s="1" customFormat="1">
      <c r="A201" s="104"/>
      <c r="B201" s="4"/>
    </row>
    <row r="202" spans="1:2" s="1" customFormat="1">
      <c r="A202" s="104"/>
      <c r="B202" s="4"/>
    </row>
    <row r="203" spans="1:2" s="1" customFormat="1">
      <c r="A203" s="104"/>
      <c r="B203" s="4"/>
    </row>
    <row r="204" spans="1:2" s="1" customFormat="1">
      <c r="A204" s="104"/>
      <c r="B204" s="4"/>
    </row>
    <row r="205" spans="1:2" s="1" customFormat="1">
      <c r="A205" s="104"/>
      <c r="B205" s="4"/>
    </row>
    <row r="206" spans="1:2" s="1" customFormat="1">
      <c r="A206" s="104"/>
      <c r="B206" s="4"/>
    </row>
    <row r="207" spans="1:2" s="1" customFormat="1">
      <c r="A207" s="104"/>
      <c r="B207" s="4"/>
    </row>
    <row r="208" spans="1:2" s="1" customFormat="1">
      <c r="A208" s="104"/>
      <c r="B208" s="4"/>
    </row>
    <row r="209" spans="1:2" s="1" customFormat="1">
      <c r="A209" s="104"/>
      <c r="B209" s="4"/>
    </row>
  </sheetData>
  <mergeCells count="1">
    <mergeCell ref="A1:F1"/>
  </mergeCells>
  <phoneticPr fontId="0" type="noConversion"/>
  <printOptions horizontalCentered="1"/>
  <pageMargins left="0.19685039370078741" right="0.19685039370078741" top="0.62992125984251968" bottom="0.61" header="0.31496062992125984" footer="0.31496062992125984"/>
  <pageSetup paperSize="9" scale="90" firstPageNumber="507" orientation="portrait" useFirstPageNumber="1" horizontalDpi="300" verticalDpi="30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700"/>
  <sheetViews>
    <sheetView topLeftCell="A80" workbookViewId="0">
      <selection activeCell="A6" sqref="A6:H6"/>
    </sheetView>
  </sheetViews>
  <sheetFormatPr defaultRowHeight="12.75"/>
  <cols>
    <col min="1" max="1" width="9.5703125" style="88" customWidth="1"/>
    <col min="2" max="2" width="56.7109375" style="1" customWidth="1"/>
    <col min="3" max="3" width="13" style="2" customWidth="1"/>
    <col min="4" max="4" width="13.5703125" style="2" customWidth="1"/>
    <col min="5" max="5" width="8" style="2" customWidth="1"/>
    <col min="6" max="6" width="8" customWidth="1"/>
    <col min="7" max="7" width="15" customWidth="1"/>
    <col min="8" max="8" width="13.5703125" customWidth="1"/>
    <col min="9" max="9" width="12.140625" customWidth="1"/>
    <col min="10" max="10" width="10" bestFit="1" customWidth="1"/>
  </cols>
  <sheetData>
    <row r="1" spans="1:8" ht="30" customHeight="1">
      <c r="A1" s="271" t="s">
        <v>196</v>
      </c>
      <c r="B1" s="272"/>
      <c r="C1" s="272"/>
      <c r="D1" s="272"/>
      <c r="E1" s="272"/>
    </row>
    <row r="2" spans="1:8" ht="27.75" customHeight="1">
      <c r="A2" s="124" t="s">
        <v>116</v>
      </c>
      <c r="B2" s="123" t="s">
        <v>117</v>
      </c>
      <c r="C2" s="84" t="s">
        <v>250</v>
      </c>
      <c r="D2" s="84" t="s">
        <v>251</v>
      </c>
      <c r="E2" s="84" t="s">
        <v>247</v>
      </c>
      <c r="F2" s="79"/>
      <c r="G2" s="79"/>
    </row>
    <row r="3" spans="1:8" ht="6" customHeight="1">
      <c r="A3" s="236"/>
      <c r="B3" s="237"/>
      <c r="C3" s="238"/>
      <c r="D3" s="238"/>
      <c r="E3" s="238"/>
      <c r="F3" s="79"/>
      <c r="G3" s="79"/>
    </row>
    <row r="4" spans="1:8" ht="17.25" customHeight="1">
      <c r="A4" s="87" t="s">
        <v>199</v>
      </c>
      <c r="B4" s="31" t="s">
        <v>118</v>
      </c>
      <c r="C4" s="32">
        <f>C5+C79+C89+C99+C168+C185</f>
        <v>3584110000</v>
      </c>
      <c r="D4" s="32">
        <f>D5+D79+D89+D99+D168+D185</f>
        <v>1756169046.46</v>
      </c>
      <c r="E4" s="28">
        <f>D4/C4*100</f>
        <v>48.998748544548022</v>
      </c>
      <c r="F4" s="23"/>
      <c r="G4" s="22"/>
      <c r="H4" s="22"/>
    </row>
    <row r="5" spans="1:8" ht="20.25" customHeight="1">
      <c r="A5" s="33">
        <v>100</v>
      </c>
      <c r="B5" s="34" t="s">
        <v>119</v>
      </c>
      <c r="C5" s="22">
        <f>C7+C52+C60+C68+C73</f>
        <v>231380000</v>
      </c>
      <c r="D5" s="22">
        <f>D7+D52+D60+D68+D73</f>
        <v>102899543</v>
      </c>
      <c r="E5" s="28">
        <f>D5/C5*100</f>
        <v>44.472099144264845</v>
      </c>
      <c r="F5" s="23"/>
      <c r="G5" s="85"/>
      <c r="H5" s="47"/>
    </row>
    <row r="6" spans="1:8">
      <c r="C6" s="22"/>
      <c r="D6" s="22"/>
      <c r="E6" s="28"/>
      <c r="F6" s="23"/>
      <c r="G6" s="85"/>
      <c r="H6" s="85"/>
    </row>
    <row r="7" spans="1:8">
      <c r="A7" s="239" t="s">
        <v>120</v>
      </c>
      <c r="B7" s="35" t="s">
        <v>121</v>
      </c>
      <c r="C7" s="22">
        <f>C8+C16+C42+C48</f>
        <v>207380000</v>
      </c>
      <c r="D7" s="22">
        <f>D8+D16+D42+D48</f>
        <v>96772772</v>
      </c>
      <c r="E7" s="28">
        <f>D7/C7*100</f>
        <v>46.664467161732084</v>
      </c>
      <c r="F7" s="23"/>
      <c r="G7" s="23"/>
    </row>
    <row r="8" spans="1:8">
      <c r="A8" s="89">
        <v>31</v>
      </c>
      <c r="B8" s="35" t="s">
        <v>43</v>
      </c>
      <c r="C8" s="22">
        <f>C9+C11+C13</f>
        <v>93159600</v>
      </c>
      <c r="D8" s="22">
        <f>D9+D11+D13</f>
        <v>41542802</v>
      </c>
      <c r="E8" s="28">
        <f>D8/C8*100</f>
        <v>44.593151967161731</v>
      </c>
      <c r="F8" s="23"/>
      <c r="G8" s="23"/>
    </row>
    <row r="9" spans="1:8">
      <c r="A9" s="89">
        <v>311</v>
      </c>
      <c r="B9" s="35" t="s">
        <v>228</v>
      </c>
      <c r="C9" s="22">
        <f>C10</f>
        <v>77708800</v>
      </c>
      <c r="D9" s="22">
        <f>D10</f>
        <v>34781936</v>
      </c>
      <c r="E9" s="28">
        <f>D9/C9*100</f>
        <v>44.759327128973808</v>
      </c>
      <c r="F9" s="23"/>
      <c r="G9" s="23"/>
    </row>
    <row r="10" spans="1:8">
      <c r="A10" s="240">
        <v>3111</v>
      </c>
      <c r="B10" s="196" t="s">
        <v>172</v>
      </c>
      <c r="C10" s="126">
        <f ca="1">'rashodi-opći dio'!D7</f>
        <v>77708800</v>
      </c>
      <c r="D10" s="37">
        <f ca="1">'rashodi-opći dio'!E7</f>
        <v>34781936</v>
      </c>
      <c r="E10" s="26"/>
      <c r="F10" s="27"/>
      <c r="G10" s="27"/>
    </row>
    <row r="11" spans="1:8">
      <c r="A11" s="86">
        <v>312</v>
      </c>
      <c r="B11" s="35" t="s">
        <v>44</v>
      </c>
      <c r="C11" s="32">
        <f ca="1">C12</f>
        <v>2085000</v>
      </c>
      <c r="D11" s="32">
        <f ca="1">D12</f>
        <v>1013104</v>
      </c>
      <c r="E11" s="28">
        <f>D11/C11*100</f>
        <v>48.590119904076737</v>
      </c>
      <c r="F11" s="27"/>
      <c r="G11" s="27"/>
    </row>
    <row r="12" spans="1:8">
      <c r="A12" s="240">
        <v>3121</v>
      </c>
      <c r="B12" s="196" t="s">
        <v>122</v>
      </c>
      <c r="C12" s="126">
        <f ca="1">'rashodi-opći dio'!D9</f>
        <v>2085000</v>
      </c>
      <c r="D12" s="37">
        <f ca="1">'rashodi-opći dio'!E9</f>
        <v>1013104</v>
      </c>
      <c r="E12" s="26"/>
      <c r="F12" s="27"/>
      <c r="G12" s="27"/>
    </row>
    <row r="13" spans="1:8">
      <c r="A13" s="86">
        <v>313</v>
      </c>
      <c r="B13" s="35" t="s">
        <v>232</v>
      </c>
      <c r="C13" s="32">
        <f ca="1">SUM(C14:C15)</f>
        <v>13365800</v>
      </c>
      <c r="D13" s="32">
        <f ca="1">SUM(D14:D15)</f>
        <v>5747762</v>
      </c>
      <c r="E13" s="28">
        <f>D13/C13*100</f>
        <v>43.00350147391103</v>
      </c>
      <c r="F13" s="27"/>
      <c r="G13" s="27"/>
    </row>
    <row r="14" spans="1:8">
      <c r="A14" s="90">
        <v>3132</v>
      </c>
      <c r="B14" s="36" t="s">
        <v>173</v>
      </c>
      <c r="C14" s="126">
        <f ca="1">'rashodi-opći dio'!D11</f>
        <v>12044800</v>
      </c>
      <c r="D14" s="37">
        <f ca="1">'rashodi-opći dio'!E11</f>
        <v>5156475</v>
      </c>
      <c r="E14" s="26"/>
      <c r="F14" s="27"/>
      <c r="G14" s="27"/>
    </row>
    <row r="15" spans="1:8">
      <c r="A15" s="90">
        <v>3133</v>
      </c>
      <c r="B15" s="36" t="s">
        <v>123</v>
      </c>
      <c r="C15" s="126">
        <f ca="1">'rashodi-opći dio'!D12</f>
        <v>1321000</v>
      </c>
      <c r="D15" s="37">
        <f ca="1">'rashodi-opći dio'!E12</f>
        <v>591287</v>
      </c>
      <c r="E15" s="26"/>
      <c r="F15" s="27"/>
      <c r="G15" s="27"/>
    </row>
    <row r="16" spans="1:8">
      <c r="A16" s="86">
        <v>32</v>
      </c>
      <c r="B16" s="110" t="s">
        <v>1</v>
      </c>
      <c r="C16" s="32">
        <f ca="1">C17+C21+C26+C35</f>
        <v>63693400</v>
      </c>
      <c r="D16" s="32">
        <f ca="1">D17+D21+D26+D35</f>
        <v>22585727</v>
      </c>
      <c r="E16" s="28">
        <f>D16/C16*100</f>
        <v>35.460074356212736</v>
      </c>
      <c r="F16" s="27"/>
      <c r="G16" s="27"/>
    </row>
    <row r="17" spans="1:7">
      <c r="A17" s="86">
        <v>321</v>
      </c>
      <c r="B17" s="35" t="s">
        <v>4</v>
      </c>
      <c r="C17" s="32">
        <f ca="1">SUM(C18:C20)</f>
        <v>4640400</v>
      </c>
      <c r="D17" s="32">
        <f ca="1">SUM(D18:D20)</f>
        <v>1773420</v>
      </c>
      <c r="E17" s="28">
        <f>D17/C17*100</f>
        <v>38.21696405482286</v>
      </c>
      <c r="F17" s="27"/>
      <c r="G17" s="27"/>
    </row>
    <row r="18" spans="1:7">
      <c r="A18" s="90">
        <v>3211</v>
      </c>
      <c r="B18" s="38" t="s">
        <v>174</v>
      </c>
      <c r="C18" s="126">
        <f ca="1">'rashodi-opći dio'!D15</f>
        <v>1450000</v>
      </c>
      <c r="D18" s="37">
        <f ca="1">'rashodi-opći dio'!E15</f>
        <v>432026</v>
      </c>
      <c r="E18" s="26"/>
      <c r="F18" s="27"/>
      <c r="G18" s="27"/>
    </row>
    <row r="19" spans="1:7">
      <c r="A19" s="90">
        <v>3212</v>
      </c>
      <c r="B19" s="38" t="s">
        <v>175</v>
      </c>
      <c r="C19" s="126">
        <f ca="1">'rashodi-opći dio'!D16</f>
        <v>2518400</v>
      </c>
      <c r="D19" s="37">
        <f ca="1">'rashodi-opći dio'!E16</f>
        <v>1068462</v>
      </c>
      <c r="E19" s="26"/>
      <c r="F19" s="27"/>
      <c r="G19" s="27"/>
    </row>
    <row r="20" spans="1:7">
      <c r="A20" s="91" t="s">
        <v>3</v>
      </c>
      <c r="B20" s="39" t="s">
        <v>176</v>
      </c>
      <c r="C20" s="126">
        <f ca="1">'rashodi-opći dio'!D17</f>
        <v>672000</v>
      </c>
      <c r="D20" s="37">
        <f ca="1">'rashodi-opći dio'!E17</f>
        <v>272932</v>
      </c>
      <c r="E20" s="26"/>
      <c r="F20" s="27"/>
      <c r="G20" s="27"/>
    </row>
    <row r="21" spans="1:7">
      <c r="A21" s="86">
        <v>322</v>
      </c>
      <c r="B21" s="35" t="s">
        <v>45</v>
      </c>
      <c r="C21" s="32">
        <f ca="1">SUM(C22:C25)</f>
        <v>12975000</v>
      </c>
      <c r="D21" s="32">
        <f ca="1">SUM(D22:D25)</f>
        <v>6366179</v>
      </c>
      <c r="E21" s="28">
        <f>D21/C21*100</f>
        <v>49.0649633911368</v>
      </c>
      <c r="F21" s="27"/>
      <c r="G21" s="27"/>
    </row>
    <row r="22" spans="1:7">
      <c r="A22" s="91">
        <v>3221</v>
      </c>
      <c r="B22" s="36" t="s">
        <v>124</v>
      </c>
      <c r="C22" s="126">
        <f ca="1">'rashodi-opći dio'!D19</f>
        <v>1940000</v>
      </c>
      <c r="D22" s="37">
        <f ca="1">'rashodi-opći dio'!E19</f>
        <v>803508</v>
      </c>
      <c r="E22" s="26"/>
      <c r="F22" s="27"/>
      <c r="G22" s="27"/>
    </row>
    <row r="23" spans="1:7">
      <c r="A23" s="91">
        <v>3223</v>
      </c>
      <c r="B23" s="36" t="s">
        <v>177</v>
      </c>
      <c r="C23" s="126">
        <f ca="1">'rashodi-opći dio'!D20</f>
        <v>10145000</v>
      </c>
      <c r="D23" s="37">
        <f ca="1">'rashodi-opći dio'!E20</f>
        <v>5317032</v>
      </c>
      <c r="E23" s="26"/>
      <c r="F23" s="27"/>
      <c r="G23" s="27"/>
    </row>
    <row r="24" spans="1:7">
      <c r="A24" s="91" t="s">
        <v>5</v>
      </c>
      <c r="B24" s="111" t="s">
        <v>233</v>
      </c>
      <c r="C24" s="126">
        <f ca="1">'rashodi-opći dio'!D21</f>
        <v>570000</v>
      </c>
      <c r="D24" s="37">
        <f ca="1">'rashodi-opći dio'!E21</f>
        <v>59547</v>
      </c>
      <c r="E24" s="26"/>
      <c r="F24" s="27"/>
      <c r="G24" s="27"/>
    </row>
    <row r="25" spans="1:7">
      <c r="A25" s="91">
        <v>3227</v>
      </c>
      <c r="B25" s="37" t="s">
        <v>234</v>
      </c>
      <c r="C25" s="126">
        <f ca="1">'rashodi-opći dio'!D22</f>
        <v>320000</v>
      </c>
      <c r="D25" s="37">
        <f ca="1">'rashodi-opći dio'!E22</f>
        <v>186092</v>
      </c>
      <c r="E25" s="26"/>
      <c r="F25" s="27"/>
      <c r="G25" s="27"/>
    </row>
    <row r="26" spans="1:7">
      <c r="A26" s="86">
        <v>323</v>
      </c>
      <c r="B26" s="35" t="s">
        <v>6</v>
      </c>
      <c r="C26" s="32">
        <f ca="1">SUM(C27:C34)</f>
        <v>41065000</v>
      </c>
      <c r="D26" s="32">
        <f ca="1">SUM(D27:D34)</f>
        <v>12406123</v>
      </c>
      <c r="E26" s="28">
        <f>D26/C26*100</f>
        <v>30.210941190795083</v>
      </c>
      <c r="F26" s="27"/>
      <c r="G26" s="27"/>
    </row>
    <row r="27" spans="1:7">
      <c r="A27" s="92">
        <v>3231</v>
      </c>
      <c r="B27" s="36" t="s">
        <v>178</v>
      </c>
      <c r="C27" s="126">
        <f ca="1">'rashodi-opći dio'!D24</f>
        <v>6084000</v>
      </c>
      <c r="D27" s="37">
        <f ca="1">'rashodi-opći dio'!E24</f>
        <v>2215684</v>
      </c>
      <c r="E27" s="26"/>
      <c r="F27" s="27"/>
      <c r="G27" s="27"/>
    </row>
    <row r="28" spans="1:7">
      <c r="A28" s="92">
        <v>3232</v>
      </c>
      <c r="B28" s="40" t="s">
        <v>7</v>
      </c>
      <c r="C28" s="126">
        <f ca="1">'rashodi-opći dio'!D25-'rashodi-opći dio'!D26-'rashodi-opći dio'!D28-'rashodi-opći dio'!D29</f>
        <v>16560000</v>
      </c>
      <c r="D28" s="37">
        <f ca="1">'rashodi-opći dio'!E25-'rashodi-opći dio'!E26-'rashodi-opći dio'!E28-'rashodi-opći dio'!E29</f>
        <v>3758833</v>
      </c>
      <c r="E28" s="26"/>
      <c r="F28" s="27"/>
      <c r="G28" s="27"/>
    </row>
    <row r="29" spans="1:7">
      <c r="A29" s="92">
        <v>3233</v>
      </c>
      <c r="B29" s="38" t="s">
        <v>179</v>
      </c>
      <c r="C29" s="126">
        <f ca="1">'rashodi-opći dio'!D31</f>
        <v>2310000</v>
      </c>
      <c r="D29" s="37">
        <f ca="1">'rashodi-opći dio'!E31</f>
        <v>306679</v>
      </c>
      <c r="E29" s="26"/>
      <c r="F29" s="27"/>
      <c r="G29" s="27"/>
    </row>
    <row r="30" spans="1:7">
      <c r="A30" s="92">
        <v>3234</v>
      </c>
      <c r="B30" s="38" t="s">
        <v>125</v>
      </c>
      <c r="C30" s="126">
        <f ca="1">'rashodi-opći dio'!D32</f>
        <v>6390000</v>
      </c>
      <c r="D30" s="37">
        <f ca="1">'rashodi-opći dio'!E32</f>
        <v>3199190</v>
      </c>
      <c r="E30" s="26"/>
      <c r="F30" s="27"/>
      <c r="G30" s="27"/>
    </row>
    <row r="31" spans="1:7">
      <c r="A31" s="92">
        <v>3235</v>
      </c>
      <c r="B31" s="38" t="s">
        <v>126</v>
      </c>
      <c r="C31" s="126">
        <f ca="1">'rashodi-opći dio'!D33</f>
        <v>2450000</v>
      </c>
      <c r="D31" s="37">
        <f ca="1">'rashodi-opći dio'!E33</f>
        <v>548520</v>
      </c>
      <c r="E31" s="26"/>
      <c r="F31" s="27"/>
      <c r="G31" s="27"/>
    </row>
    <row r="32" spans="1:7">
      <c r="A32" s="92">
        <v>3236</v>
      </c>
      <c r="B32" s="38" t="s">
        <v>180</v>
      </c>
      <c r="C32" s="126">
        <f ca="1">'rashodi-opći dio'!D34</f>
        <v>900000</v>
      </c>
      <c r="D32" s="37">
        <f ca="1">'rashodi-opći dio'!E34</f>
        <v>83077</v>
      </c>
      <c r="E32" s="26"/>
      <c r="F32" s="27"/>
      <c r="G32" s="27"/>
    </row>
    <row r="33" spans="1:7">
      <c r="A33" s="92">
        <v>3237</v>
      </c>
      <c r="B33" s="40" t="s">
        <v>181</v>
      </c>
      <c r="C33" s="126">
        <f ca="1">'rashodi-opći dio'!D35-'rashodi-opći dio'!D36</f>
        <v>2403000</v>
      </c>
      <c r="D33" s="37">
        <f ca="1">'rashodi-opći dio'!E35-'rashodi-opći dio'!E36</f>
        <v>1160862</v>
      </c>
      <c r="E33" s="26"/>
      <c r="F33" s="27"/>
      <c r="G33" s="27"/>
    </row>
    <row r="34" spans="1:7">
      <c r="A34" s="92">
        <v>3239</v>
      </c>
      <c r="B34" s="40" t="s">
        <v>182</v>
      </c>
      <c r="C34" s="126">
        <f ca="1">'rashodi-opći dio'!D40</f>
        <v>3968000</v>
      </c>
      <c r="D34" s="37">
        <f ca="1">'rashodi-opći dio'!E40</f>
        <v>1133278</v>
      </c>
      <c r="E34" s="26"/>
      <c r="F34" s="27"/>
      <c r="G34" s="27"/>
    </row>
    <row r="35" spans="1:7">
      <c r="A35" s="86">
        <v>329</v>
      </c>
      <c r="B35" s="35" t="s">
        <v>47</v>
      </c>
      <c r="C35" s="32">
        <f ca="1">SUM(C36:C41)</f>
        <v>5013000</v>
      </c>
      <c r="D35" s="32">
        <f ca="1">SUM(D36:D41)</f>
        <v>2040005</v>
      </c>
      <c r="E35" s="28">
        <f>D35/C35*100</f>
        <v>40.694294833433077</v>
      </c>
      <c r="F35" s="27"/>
      <c r="G35" s="27"/>
    </row>
    <row r="36" spans="1:7">
      <c r="A36" s="92">
        <v>3291</v>
      </c>
      <c r="B36" s="41" t="s">
        <v>183</v>
      </c>
      <c r="C36" s="126">
        <f ca="1">'rashodi-opći dio'!D42</f>
        <v>345000</v>
      </c>
      <c r="D36" s="37">
        <f ca="1">'rashodi-opći dio'!E42</f>
        <v>150926</v>
      </c>
      <c r="E36" s="26"/>
      <c r="F36" s="27"/>
      <c r="G36" s="27"/>
    </row>
    <row r="37" spans="1:7">
      <c r="A37" s="92">
        <v>3292</v>
      </c>
      <c r="B37" s="41" t="s">
        <v>184</v>
      </c>
      <c r="C37" s="126">
        <f ca="1">'rashodi-opći dio'!D43</f>
        <v>1240000</v>
      </c>
      <c r="D37" s="37">
        <f ca="1">'rashodi-opći dio'!E43</f>
        <v>396165</v>
      </c>
      <c r="E37" s="26"/>
      <c r="F37" s="27"/>
      <c r="G37" s="27"/>
    </row>
    <row r="38" spans="1:7">
      <c r="A38" s="92">
        <v>3293</v>
      </c>
      <c r="B38" s="41" t="s">
        <v>185</v>
      </c>
      <c r="C38" s="126">
        <f ca="1">'rashodi-opći dio'!D44</f>
        <v>345000</v>
      </c>
      <c r="D38" s="37">
        <f ca="1">'rashodi-opći dio'!E44</f>
        <v>129563</v>
      </c>
      <c r="E38" s="26"/>
      <c r="F38" s="27"/>
      <c r="G38" s="27"/>
    </row>
    <row r="39" spans="1:7">
      <c r="A39" s="92">
        <v>3294</v>
      </c>
      <c r="B39" s="41" t="s">
        <v>127</v>
      </c>
      <c r="C39" s="126">
        <f ca="1">'rashodi-opći dio'!D45</f>
        <v>106000</v>
      </c>
      <c r="D39" s="37">
        <f ca="1">'rashodi-opći dio'!E45</f>
        <v>44580</v>
      </c>
      <c r="E39" s="26"/>
      <c r="F39" s="27"/>
      <c r="G39" s="27"/>
    </row>
    <row r="40" spans="1:7">
      <c r="A40" s="92">
        <v>3295</v>
      </c>
      <c r="B40" s="20" t="s">
        <v>210</v>
      </c>
      <c r="C40" s="126">
        <f ca="1">'rashodi-opći dio'!D46</f>
        <v>320000</v>
      </c>
      <c r="D40" s="37">
        <f ca="1">'rashodi-opći dio'!E46</f>
        <v>233261</v>
      </c>
      <c r="E40" s="26"/>
      <c r="F40" s="27"/>
      <c r="G40" s="27"/>
    </row>
    <row r="41" spans="1:7">
      <c r="A41" s="92">
        <v>3299</v>
      </c>
      <c r="B41" s="36" t="s">
        <v>128</v>
      </c>
      <c r="C41" s="126">
        <f ca="1">'rashodi-opći dio'!D47</f>
        <v>2657000</v>
      </c>
      <c r="D41" s="37">
        <f ca="1">'rashodi-opći dio'!E47</f>
        <v>1085510</v>
      </c>
      <c r="E41" s="26"/>
      <c r="F41" s="27"/>
      <c r="G41" s="27"/>
    </row>
    <row r="42" spans="1:7">
      <c r="A42" s="86">
        <v>34</v>
      </c>
      <c r="B42" s="35" t="s">
        <v>235</v>
      </c>
      <c r="C42" s="32">
        <f ca="1">C43</f>
        <v>39577000</v>
      </c>
      <c r="D42" s="32">
        <f ca="1">D43</f>
        <v>26849451</v>
      </c>
      <c r="E42" s="28">
        <f>D42/C42*100</f>
        <v>67.841046567450789</v>
      </c>
      <c r="F42" s="27"/>
      <c r="G42" s="27"/>
    </row>
    <row r="43" spans="1:7">
      <c r="A43" s="86">
        <v>343</v>
      </c>
      <c r="B43" s="35" t="s">
        <v>55</v>
      </c>
      <c r="C43" s="25">
        <f ca="1">SUM(C44:C47)</f>
        <v>39577000</v>
      </c>
      <c r="D43" s="25">
        <f ca="1">SUM(D44:D47)</f>
        <v>26849451</v>
      </c>
      <c r="E43" s="28">
        <f>D43/C43*100</f>
        <v>67.841046567450789</v>
      </c>
      <c r="F43" s="27"/>
      <c r="G43" s="27"/>
    </row>
    <row r="44" spans="1:7">
      <c r="A44" s="93">
        <v>3431</v>
      </c>
      <c r="B44" s="42" t="s">
        <v>186</v>
      </c>
      <c r="C44" s="126">
        <f ca="1">'rashodi-opći dio'!D54</f>
        <v>275000</v>
      </c>
      <c r="D44" s="37">
        <f ca="1">'rashodi-opći dio'!E54</f>
        <v>141018</v>
      </c>
      <c r="E44" s="26"/>
      <c r="F44" s="27"/>
      <c r="G44" s="27"/>
    </row>
    <row r="45" spans="1:7">
      <c r="A45" s="93">
        <v>3432</v>
      </c>
      <c r="B45" s="42" t="s">
        <v>187</v>
      </c>
      <c r="C45" s="126">
        <f ca="1">'rashodi-opći dio'!D55</f>
        <v>2000000</v>
      </c>
      <c r="D45" s="37">
        <f ca="1">'rashodi-opći dio'!E55</f>
        <v>6764077</v>
      </c>
      <c r="E45" s="26"/>
      <c r="F45" s="27"/>
      <c r="G45" s="27"/>
    </row>
    <row r="46" spans="1:7">
      <c r="A46" s="93">
        <v>3433</v>
      </c>
      <c r="B46" s="42" t="s">
        <v>188</v>
      </c>
      <c r="C46" s="126">
        <f ca="1">'rashodi-opći dio'!D56</f>
        <v>12302000</v>
      </c>
      <c r="D46" s="37">
        <f ca="1">'rashodi-opći dio'!E56</f>
        <v>9496289</v>
      </c>
      <c r="E46" s="26"/>
      <c r="F46" s="27"/>
      <c r="G46" s="27"/>
    </row>
    <row r="47" spans="1:7">
      <c r="A47" s="93">
        <v>3434</v>
      </c>
      <c r="B47" s="42" t="s">
        <v>189</v>
      </c>
      <c r="C47" s="126">
        <f ca="1">'rashodi-opći dio'!D57</f>
        <v>25000000</v>
      </c>
      <c r="D47" s="37">
        <f ca="1">'rashodi-opći dio'!E57</f>
        <v>10448067</v>
      </c>
      <c r="E47" s="26"/>
      <c r="F47" s="27"/>
      <c r="G47" s="27"/>
    </row>
    <row r="48" spans="1:7">
      <c r="A48" s="86">
        <v>38</v>
      </c>
      <c r="B48" s="35" t="s">
        <v>236</v>
      </c>
      <c r="C48" s="32">
        <f ca="1">C49</f>
        <v>10950000</v>
      </c>
      <c r="D48" s="32">
        <f ca="1">D49</f>
        <v>5794792</v>
      </c>
      <c r="E48" s="28">
        <f>D48/C48*100</f>
        <v>52.920474885844747</v>
      </c>
      <c r="F48" s="27"/>
      <c r="G48" s="27"/>
    </row>
    <row r="49" spans="1:7">
      <c r="A49" s="86">
        <v>383</v>
      </c>
      <c r="B49" s="110" t="s">
        <v>237</v>
      </c>
      <c r="C49" s="32">
        <f ca="1">C50</f>
        <v>10950000</v>
      </c>
      <c r="D49" s="32">
        <f ca="1">D50</f>
        <v>5794792</v>
      </c>
      <c r="E49" s="28">
        <f>D49/C49*100</f>
        <v>52.920474885844747</v>
      </c>
      <c r="F49" s="27"/>
      <c r="G49" s="27"/>
    </row>
    <row r="50" spans="1:7">
      <c r="A50" s="90">
        <v>3831</v>
      </c>
      <c r="B50" s="38" t="s">
        <v>129</v>
      </c>
      <c r="C50" s="126">
        <f ca="1">'rashodi-opći dio'!D62</f>
        <v>10950000</v>
      </c>
      <c r="D50" s="37">
        <f ca="1">'rashodi-opći dio'!E62</f>
        <v>5794792</v>
      </c>
      <c r="E50" s="26"/>
      <c r="F50" s="27"/>
      <c r="G50" s="27"/>
    </row>
    <row r="51" spans="1:7">
      <c r="A51" s="86"/>
      <c r="B51" s="35"/>
      <c r="E51" s="28"/>
      <c r="F51" s="24"/>
      <c r="G51" s="24"/>
    </row>
    <row r="52" spans="1:7">
      <c r="A52" s="94" t="s">
        <v>130</v>
      </c>
      <c r="B52" s="43" t="s">
        <v>131</v>
      </c>
      <c r="C52" s="22">
        <f>C53</f>
        <v>7600000</v>
      </c>
      <c r="D52" s="22">
        <f>D53</f>
        <v>1778811</v>
      </c>
      <c r="E52" s="28">
        <f>D52/C52*100</f>
        <v>23.405407894736843</v>
      </c>
      <c r="F52" s="23"/>
      <c r="G52" s="114"/>
    </row>
    <row r="53" spans="1:7">
      <c r="A53" s="112">
        <v>42</v>
      </c>
      <c r="B53" s="110" t="s">
        <v>11</v>
      </c>
      <c r="C53" s="22">
        <f>C54</f>
        <v>7600000</v>
      </c>
      <c r="D53" s="22">
        <f>D54</f>
        <v>1778811</v>
      </c>
      <c r="E53" s="28">
        <f>D53/C53*100</f>
        <v>23.405407894736843</v>
      </c>
      <c r="F53" s="23"/>
      <c r="G53" s="23"/>
    </row>
    <row r="54" spans="1:7">
      <c r="A54" s="112">
        <v>422</v>
      </c>
      <c r="B54" s="110" t="s">
        <v>19</v>
      </c>
      <c r="C54" s="22">
        <f>SUM(C55:C58)</f>
        <v>7600000</v>
      </c>
      <c r="D54" s="22">
        <f>SUM(D55:D58)</f>
        <v>1778811</v>
      </c>
      <c r="E54" s="28">
        <f>D54/C54*100</f>
        <v>23.405407894736843</v>
      </c>
      <c r="F54" s="23"/>
      <c r="G54" s="23"/>
    </row>
    <row r="55" spans="1:7">
      <c r="A55" s="66" t="s">
        <v>17</v>
      </c>
      <c r="B55" s="44" t="s">
        <v>190</v>
      </c>
      <c r="C55" s="126">
        <f ca="1">'rashodi-opći dio'!D75</f>
        <v>3300000</v>
      </c>
      <c r="D55" s="37">
        <f ca="1">'rashodi-opći dio'!E75</f>
        <v>50809</v>
      </c>
      <c r="E55" s="26"/>
      <c r="F55" s="27"/>
      <c r="G55" s="27"/>
    </row>
    <row r="56" spans="1:7">
      <c r="A56" s="91" t="s">
        <v>18</v>
      </c>
      <c r="B56" s="40" t="s">
        <v>191</v>
      </c>
      <c r="C56" s="126">
        <f ca="1">'rashodi-opći dio'!D76</f>
        <v>300000</v>
      </c>
      <c r="D56" s="37">
        <f ca="1">'rashodi-opći dio'!E76</f>
        <v>28991</v>
      </c>
      <c r="E56" s="26"/>
      <c r="F56" s="27"/>
      <c r="G56" s="27"/>
    </row>
    <row r="57" spans="1:7">
      <c r="A57" s="90">
        <v>4223</v>
      </c>
      <c r="B57" s="38" t="s">
        <v>192</v>
      </c>
      <c r="C57" s="126">
        <f ca="1">'rashodi-opći dio'!D77</f>
        <v>200000</v>
      </c>
      <c r="D57" s="37">
        <f ca="1">'rashodi-opći dio'!E77</f>
        <v>890</v>
      </c>
      <c r="E57" s="26"/>
      <c r="F57" s="27"/>
      <c r="G57" s="27"/>
    </row>
    <row r="58" spans="1:7">
      <c r="A58" s="91" t="s">
        <v>20</v>
      </c>
      <c r="B58" s="44" t="s">
        <v>193</v>
      </c>
      <c r="C58" s="126">
        <f ca="1">'rashodi-opći dio'!D78</f>
        <v>3800000</v>
      </c>
      <c r="D58" s="37">
        <f ca="1">'rashodi-opći dio'!E78</f>
        <v>1698121</v>
      </c>
      <c r="E58" s="26"/>
      <c r="F58" s="27"/>
      <c r="G58" s="27"/>
    </row>
    <row r="59" spans="1:7" ht="12.75" customHeight="1">
      <c r="A59" s="91"/>
      <c r="B59" s="40"/>
      <c r="E59" s="28"/>
      <c r="F59" s="24"/>
      <c r="G59" s="24"/>
    </row>
    <row r="60" spans="1:7">
      <c r="A60" s="94" t="s">
        <v>132</v>
      </c>
      <c r="B60" s="43" t="s">
        <v>133</v>
      </c>
      <c r="C60" s="22">
        <f>C61+C64</f>
        <v>5900000</v>
      </c>
      <c r="D60" s="22">
        <f>D61+D64</f>
        <v>1742240</v>
      </c>
      <c r="E60" s="28">
        <f>D60/C60*100</f>
        <v>29.52949152542373</v>
      </c>
      <c r="F60" s="23"/>
      <c r="G60" s="23"/>
    </row>
    <row r="61" spans="1:7">
      <c r="A61" s="112">
        <v>41</v>
      </c>
      <c r="B61" s="17" t="s">
        <v>9</v>
      </c>
      <c r="C61" s="22">
        <f>C62</f>
        <v>2200000</v>
      </c>
      <c r="D61" s="22">
        <f>D62</f>
        <v>1237741</v>
      </c>
      <c r="E61" s="28">
        <f>D61/C61*100</f>
        <v>56.260954545454545</v>
      </c>
      <c r="F61" s="23"/>
      <c r="G61" s="23"/>
    </row>
    <row r="62" spans="1:7">
      <c r="A62" s="112">
        <v>412</v>
      </c>
      <c r="B62" s="17" t="s">
        <v>51</v>
      </c>
      <c r="C62" s="22">
        <f>C63</f>
        <v>2200000</v>
      </c>
      <c r="D62" s="22">
        <f>D63</f>
        <v>1237741</v>
      </c>
      <c r="E62" s="28">
        <f>D62/C62*100</f>
        <v>56.260954545454545</v>
      </c>
      <c r="F62" s="23"/>
      <c r="G62" s="23"/>
    </row>
    <row r="63" spans="1:7">
      <c r="A63" s="91" t="s">
        <v>10</v>
      </c>
      <c r="B63" s="39" t="s">
        <v>134</v>
      </c>
      <c r="C63" s="126">
        <f ca="1">'rashodi-opći dio'!D68</f>
        <v>2200000</v>
      </c>
      <c r="D63" s="37">
        <f ca="1">'rashodi-opći dio'!E68</f>
        <v>1237741</v>
      </c>
      <c r="E63" s="26"/>
      <c r="F63" s="27"/>
      <c r="G63" s="27"/>
    </row>
    <row r="64" spans="1:7">
      <c r="A64" s="112">
        <v>42</v>
      </c>
      <c r="B64" s="110" t="s">
        <v>238</v>
      </c>
      <c r="C64" s="32">
        <f ca="1">C65</f>
        <v>3700000</v>
      </c>
      <c r="D64" s="32">
        <f ca="1">D65</f>
        <v>504499</v>
      </c>
      <c r="E64" s="28">
        <f>D64/C64*100</f>
        <v>13.635108108108106</v>
      </c>
      <c r="F64" s="27"/>
      <c r="G64" s="27"/>
    </row>
    <row r="65" spans="1:8">
      <c r="A65" s="112">
        <v>426</v>
      </c>
      <c r="B65" s="110" t="s">
        <v>23</v>
      </c>
      <c r="C65" s="32">
        <f ca="1">C66</f>
        <v>3700000</v>
      </c>
      <c r="D65" s="32">
        <f ca="1">D66</f>
        <v>504499</v>
      </c>
      <c r="E65" s="28">
        <f>D65/C65*100</f>
        <v>13.635108108108106</v>
      </c>
      <c r="F65" s="27"/>
      <c r="G65" s="27"/>
    </row>
    <row r="66" spans="1:8">
      <c r="A66" s="91" t="s">
        <v>52</v>
      </c>
      <c r="B66" s="39" t="s">
        <v>194</v>
      </c>
      <c r="C66" s="126">
        <f ca="1">'rashodi-opći dio'!D82</f>
        <v>3700000</v>
      </c>
      <c r="D66" s="37">
        <f ca="1">'rashodi-opći dio'!E82</f>
        <v>504499</v>
      </c>
      <c r="E66" s="26"/>
      <c r="F66" s="27"/>
      <c r="G66" s="27"/>
    </row>
    <row r="67" spans="1:8">
      <c r="A67" s="91"/>
      <c r="B67" s="40"/>
      <c r="E67" s="28"/>
      <c r="F67" s="24"/>
      <c r="G67" s="24"/>
    </row>
    <row r="68" spans="1:8">
      <c r="A68" s="94" t="s">
        <v>135</v>
      </c>
      <c r="B68" s="43" t="s">
        <v>136</v>
      </c>
      <c r="C68" s="22">
        <f t="shared" ref="C68:D70" si="0">C69</f>
        <v>1600000</v>
      </c>
      <c r="D68" s="22">
        <f t="shared" si="0"/>
        <v>571773</v>
      </c>
      <c r="E68" s="28">
        <f>D68/C68*100</f>
        <v>35.735812500000002</v>
      </c>
      <c r="F68" s="23"/>
      <c r="G68" s="23"/>
    </row>
    <row r="69" spans="1:8">
      <c r="A69" s="112">
        <v>42</v>
      </c>
      <c r="B69" s="110" t="s">
        <v>238</v>
      </c>
      <c r="C69" s="22">
        <f t="shared" si="0"/>
        <v>1600000</v>
      </c>
      <c r="D69" s="22">
        <f t="shared" si="0"/>
        <v>571773</v>
      </c>
      <c r="E69" s="28">
        <f>D69/C69*100</f>
        <v>35.735812500000002</v>
      </c>
      <c r="F69" s="23"/>
      <c r="G69" s="23"/>
    </row>
    <row r="70" spans="1:8">
      <c r="A70" s="112">
        <v>423</v>
      </c>
      <c r="B70" s="110" t="s">
        <v>239</v>
      </c>
      <c r="C70" s="22">
        <f t="shared" si="0"/>
        <v>1600000</v>
      </c>
      <c r="D70" s="22">
        <f t="shared" si="0"/>
        <v>571773</v>
      </c>
      <c r="E70" s="28">
        <f>D70/C70*100</f>
        <v>35.735812500000002</v>
      </c>
      <c r="F70" s="23"/>
      <c r="G70" s="23"/>
    </row>
    <row r="71" spans="1:8">
      <c r="A71" s="95" t="s">
        <v>22</v>
      </c>
      <c r="B71" s="40" t="s">
        <v>137</v>
      </c>
      <c r="C71" s="127">
        <f ca="1">'rashodi-opći dio'!D80</f>
        <v>1600000</v>
      </c>
      <c r="D71" s="45">
        <f ca="1">'rashodi-opći dio'!E80</f>
        <v>571773</v>
      </c>
      <c r="E71" s="26"/>
      <c r="F71" s="26"/>
      <c r="G71" s="26"/>
      <c r="H71" s="46"/>
    </row>
    <row r="72" spans="1:8">
      <c r="A72" s="91"/>
      <c r="B72" s="40"/>
      <c r="E72" s="28"/>
      <c r="F72" s="24"/>
      <c r="G72" s="24"/>
    </row>
    <row r="73" spans="1:8">
      <c r="A73" s="94" t="s">
        <v>138</v>
      </c>
      <c r="B73" s="43" t="s">
        <v>139</v>
      </c>
      <c r="C73" s="22">
        <f>C74</f>
        <v>8900000</v>
      </c>
      <c r="D73" s="22">
        <f>D74</f>
        <v>2033947</v>
      </c>
      <c r="E73" s="28">
        <f t="shared" ref="E73:E102" si="1">D73/C73*100</f>
        <v>22.853337078651688</v>
      </c>
      <c r="F73" s="23"/>
      <c r="G73" s="23"/>
    </row>
    <row r="74" spans="1:8">
      <c r="A74" s="112">
        <v>42</v>
      </c>
      <c r="B74" s="110" t="s">
        <v>238</v>
      </c>
      <c r="C74" s="22">
        <f>C75</f>
        <v>8900000</v>
      </c>
      <c r="D74" s="22">
        <f>D75</f>
        <v>2033947</v>
      </c>
      <c r="E74" s="28">
        <f t="shared" si="1"/>
        <v>22.853337078651688</v>
      </c>
      <c r="F74" s="23"/>
      <c r="G74" s="23"/>
    </row>
    <row r="75" spans="1:8">
      <c r="A75" s="112">
        <v>421</v>
      </c>
      <c r="B75" s="110" t="s">
        <v>12</v>
      </c>
      <c r="C75" s="22">
        <f>C76+C77</f>
        <v>8900000</v>
      </c>
      <c r="D75" s="22">
        <f>D76+D77</f>
        <v>2033947</v>
      </c>
      <c r="E75" s="28">
        <f t="shared" si="1"/>
        <v>22.853337078651688</v>
      </c>
      <c r="F75" s="23"/>
      <c r="G75" s="23"/>
    </row>
    <row r="76" spans="1:8">
      <c r="A76" s="96" t="s">
        <v>13</v>
      </c>
      <c r="B76" s="49" t="s">
        <v>195</v>
      </c>
      <c r="C76" s="126">
        <f ca="1">'rashodi-opći dio'!D71</f>
        <v>4000000</v>
      </c>
      <c r="D76" s="37">
        <f ca="1">'rashodi-opći dio'!E71</f>
        <v>1101811</v>
      </c>
      <c r="E76" s="26"/>
      <c r="F76" s="24"/>
      <c r="G76" s="24"/>
      <c r="H76" s="47"/>
    </row>
    <row r="77" spans="1:8">
      <c r="A77" s="96">
        <v>4214</v>
      </c>
      <c r="B77" s="202" t="s">
        <v>140</v>
      </c>
      <c r="C77" s="126">
        <f ca="1">'rashodi-opći dio'!D73</f>
        <v>4900000</v>
      </c>
      <c r="D77" s="37">
        <f ca="1">'rashodi-opći dio'!E73</f>
        <v>932136</v>
      </c>
      <c r="E77" s="26"/>
      <c r="F77" s="24"/>
      <c r="G77" s="24"/>
    </row>
    <row r="78" spans="1:8">
      <c r="A78" s="96"/>
      <c r="B78" s="49"/>
      <c r="E78" s="28"/>
      <c r="F78" s="24"/>
      <c r="G78" s="24"/>
    </row>
    <row r="79" spans="1:8">
      <c r="A79" s="241">
        <v>101</v>
      </c>
      <c r="B79" s="194" t="s">
        <v>141</v>
      </c>
      <c r="C79" s="22">
        <f>C81</f>
        <v>1249920000</v>
      </c>
      <c r="D79" s="22">
        <f>D81</f>
        <v>738512009</v>
      </c>
      <c r="E79" s="28">
        <f t="shared" si="1"/>
        <v>59.084742143497181</v>
      </c>
      <c r="F79" s="23"/>
      <c r="G79" s="23"/>
    </row>
    <row r="80" spans="1:8">
      <c r="A80" s="96"/>
      <c r="B80" s="49"/>
      <c r="E80" s="28"/>
      <c r="F80" s="24"/>
      <c r="G80" s="24"/>
    </row>
    <row r="81" spans="1:8" ht="24.75" customHeight="1">
      <c r="A81" s="242" t="s">
        <v>142</v>
      </c>
      <c r="B81" s="35" t="s">
        <v>143</v>
      </c>
      <c r="C81" s="22">
        <f>C82+C85</f>
        <v>1249920000</v>
      </c>
      <c r="D81" s="22">
        <f>D82+D85</f>
        <v>738512009</v>
      </c>
      <c r="E81" s="28">
        <f t="shared" si="1"/>
        <v>59.084742143497181</v>
      </c>
      <c r="F81" s="23"/>
      <c r="G81" s="23"/>
    </row>
    <row r="82" spans="1:8" ht="12.75" customHeight="1">
      <c r="A82" s="86">
        <v>34</v>
      </c>
      <c r="B82" s="35" t="s">
        <v>235</v>
      </c>
      <c r="C82" s="22">
        <f>C83</f>
        <v>347150000</v>
      </c>
      <c r="D82" s="22">
        <f>D83</f>
        <v>57164367</v>
      </c>
      <c r="E82" s="28">
        <f t="shared" si="1"/>
        <v>16.46676278265879</v>
      </c>
      <c r="F82" s="23"/>
      <c r="G82" s="23"/>
    </row>
    <row r="83" spans="1:8" ht="12.75" customHeight="1">
      <c r="A83" s="243">
        <v>342</v>
      </c>
      <c r="B83" s="35" t="s">
        <v>241</v>
      </c>
      <c r="C83" s="22">
        <f>C84</f>
        <v>347150000</v>
      </c>
      <c r="D83" s="22">
        <f>D84</f>
        <v>57164367</v>
      </c>
      <c r="E83" s="28">
        <f t="shared" si="1"/>
        <v>16.46676278265879</v>
      </c>
      <c r="F83" s="23"/>
      <c r="G83" s="23"/>
    </row>
    <row r="84" spans="1:8" ht="25.5">
      <c r="A84" s="244" t="s">
        <v>46</v>
      </c>
      <c r="B84" s="245" t="s">
        <v>240</v>
      </c>
      <c r="C84" s="126">
        <f ca="1">'rashodi-opći dio'!D51</f>
        <v>347150000</v>
      </c>
      <c r="D84" s="37">
        <f ca="1">'rashodi-opći dio'!E51</f>
        <v>57164367</v>
      </c>
      <c r="E84" s="26"/>
      <c r="F84" s="27"/>
      <c r="G84" s="27"/>
    </row>
    <row r="85" spans="1:8">
      <c r="A85" s="112">
        <v>54</v>
      </c>
      <c r="B85" s="35" t="s">
        <v>231</v>
      </c>
      <c r="C85" s="32">
        <f>C86</f>
        <v>902770000</v>
      </c>
      <c r="D85" s="32">
        <f>D86</f>
        <v>681347642</v>
      </c>
      <c r="E85" s="28">
        <f t="shared" si="1"/>
        <v>75.473004419730387</v>
      </c>
      <c r="F85" s="27"/>
      <c r="G85" s="27"/>
    </row>
    <row r="86" spans="1:8" ht="25.5">
      <c r="A86" s="112">
        <v>544</v>
      </c>
      <c r="B86" s="35" t="s">
        <v>242</v>
      </c>
      <c r="C86" s="32">
        <f>C87</f>
        <v>902770000</v>
      </c>
      <c r="D86" s="32">
        <f>D87</f>
        <v>681347642</v>
      </c>
      <c r="E86" s="28">
        <f t="shared" si="1"/>
        <v>75.473004419730387</v>
      </c>
      <c r="F86" s="27"/>
      <c r="G86" s="27"/>
    </row>
    <row r="87" spans="1:8" ht="25.5">
      <c r="A87" s="113">
        <v>5443</v>
      </c>
      <c r="B87" s="19" t="s">
        <v>243</v>
      </c>
      <c r="C87" s="126">
        <f ca="1">'račun financiranja'!D13</f>
        <v>902770000</v>
      </c>
      <c r="D87" s="37">
        <f ca="1">'račun financiranja'!E13</f>
        <v>681347642</v>
      </c>
      <c r="E87" s="26"/>
      <c r="F87" s="27"/>
      <c r="G87" s="27"/>
    </row>
    <row r="88" spans="1:8" ht="12.75" customHeight="1">
      <c r="A88" s="96"/>
      <c r="B88" s="49"/>
      <c r="E88" s="28"/>
      <c r="F88" s="24"/>
      <c r="G88" s="24"/>
      <c r="H88" s="37"/>
    </row>
    <row r="89" spans="1:8" ht="12.75" customHeight="1">
      <c r="A89" s="241">
        <v>102</v>
      </c>
      <c r="B89" s="194" t="s">
        <v>144</v>
      </c>
      <c r="C89" s="22">
        <f>C91</f>
        <v>139540000</v>
      </c>
      <c r="D89" s="22">
        <f>D91</f>
        <v>61012052</v>
      </c>
      <c r="E89" s="28">
        <f t="shared" si="1"/>
        <v>43.723700730973199</v>
      </c>
      <c r="F89" s="23"/>
      <c r="G89" s="23"/>
    </row>
    <row r="90" spans="1:8" ht="12.75" customHeight="1">
      <c r="A90" s="96"/>
      <c r="B90" s="49"/>
      <c r="E90" s="28"/>
      <c r="F90" s="24"/>
      <c r="G90" s="24"/>
    </row>
    <row r="91" spans="1:8" ht="24.75" customHeight="1">
      <c r="A91" s="242" t="s">
        <v>145</v>
      </c>
      <c r="B91" s="35" t="s">
        <v>146</v>
      </c>
      <c r="C91" s="22">
        <f>C92+C95</f>
        <v>139540000</v>
      </c>
      <c r="D91" s="22">
        <f>D92+D95</f>
        <v>61012052</v>
      </c>
      <c r="E91" s="28">
        <f t="shared" si="1"/>
        <v>43.723700730973199</v>
      </c>
      <c r="F91" s="23"/>
      <c r="G91" s="23"/>
    </row>
    <row r="92" spans="1:8" ht="12.75" customHeight="1">
      <c r="A92" s="86">
        <v>34</v>
      </c>
      <c r="B92" s="35" t="s">
        <v>235</v>
      </c>
      <c r="C92" s="22">
        <f>C93</f>
        <v>48900000</v>
      </c>
      <c r="D92" s="22">
        <f>D93</f>
        <v>16826505</v>
      </c>
      <c r="E92" s="28">
        <f t="shared" si="1"/>
        <v>34.410030674846624</v>
      </c>
      <c r="F92" s="23"/>
      <c r="G92" s="23"/>
    </row>
    <row r="93" spans="1:8" ht="12.75" customHeight="1">
      <c r="A93" s="243">
        <v>342</v>
      </c>
      <c r="B93" s="35" t="s">
        <v>241</v>
      </c>
      <c r="C93" s="22">
        <f>C94</f>
        <v>48900000</v>
      </c>
      <c r="D93" s="22">
        <f>D94</f>
        <v>16826505</v>
      </c>
      <c r="E93" s="28">
        <f t="shared" si="1"/>
        <v>34.410030674846624</v>
      </c>
      <c r="F93" s="23"/>
      <c r="G93" s="23"/>
    </row>
    <row r="94" spans="1:8" ht="25.5">
      <c r="A94" s="244" t="s">
        <v>46</v>
      </c>
      <c r="B94" s="245" t="s">
        <v>240</v>
      </c>
      <c r="C94" s="126">
        <f ca="1">'rashodi-opći dio'!D52</f>
        <v>48900000</v>
      </c>
      <c r="D94" s="37">
        <f ca="1">'rashodi-opći dio'!E52</f>
        <v>16826505</v>
      </c>
      <c r="E94" s="26"/>
      <c r="F94" s="24"/>
      <c r="G94" s="24"/>
    </row>
    <row r="95" spans="1:8">
      <c r="A95" s="112">
        <v>54</v>
      </c>
      <c r="B95" s="35" t="s">
        <v>231</v>
      </c>
      <c r="C95" s="32">
        <f>C96</f>
        <v>90640000</v>
      </c>
      <c r="D95" s="32">
        <f>D96</f>
        <v>44185547</v>
      </c>
      <c r="E95" s="28">
        <f t="shared" si="1"/>
        <v>48.74839695498676</v>
      </c>
      <c r="F95" s="24"/>
      <c r="G95" s="24"/>
    </row>
    <row r="96" spans="1:8" ht="25.5">
      <c r="A96" s="112">
        <v>544</v>
      </c>
      <c r="B96" s="35" t="s">
        <v>242</v>
      </c>
      <c r="C96" s="32">
        <f>C97</f>
        <v>90640000</v>
      </c>
      <c r="D96" s="32">
        <f>D97</f>
        <v>44185547</v>
      </c>
      <c r="E96" s="28">
        <f t="shared" si="1"/>
        <v>48.74839695498676</v>
      </c>
      <c r="F96" s="24"/>
      <c r="G96" s="24"/>
    </row>
    <row r="97" spans="1:9">
      <c r="A97" s="113">
        <v>5446</v>
      </c>
      <c r="B97" s="19" t="s">
        <v>244</v>
      </c>
      <c r="C97" s="126">
        <f ca="1">'račun financiranja'!D14</f>
        <v>90640000</v>
      </c>
      <c r="D97" s="37">
        <f ca="1">'račun financiranja'!E14</f>
        <v>44185547</v>
      </c>
      <c r="E97" s="26"/>
      <c r="F97" s="24"/>
      <c r="G97" s="24"/>
    </row>
    <row r="98" spans="1:9" ht="12" customHeight="1">
      <c r="A98" s="93"/>
      <c r="B98" s="19"/>
      <c r="C98" s="48"/>
      <c r="D98" s="48"/>
      <c r="E98" s="28"/>
      <c r="F98" s="24"/>
      <c r="G98" s="24"/>
    </row>
    <row r="99" spans="1:9">
      <c r="A99" s="241">
        <v>103</v>
      </c>
      <c r="B99" s="194" t="s">
        <v>147</v>
      </c>
      <c r="C99" s="22">
        <f>C101+C109+C118+C127+C135+C143+C151+C159</f>
        <v>1243770000</v>
      </c>
      <c r="D99" s="22">
        <f>D101+D109+D118+D127+D135+D143+D151+D159</f>
        <v>520279849.45999998</v>
      </c>
      <c r="E99" s="28">
        <f t="shared" si="1"/>
        <v>41.830873027971407</v>
      </c>
      <c r="F99" s="23"/>
      <c r="G99" s="23"/>
    </row>
    <row r="100" spans="1:9" s="246" customFormat="1" ht="12" customHeight="1">
      <c r="A100" s="98"/>
      <c r="B100" s="202"/>
      <c r="C100" s="2"/>
      <c r="D100" s="2"/>
      <c r="E100" s="28"/>
      <c r="F100" s="23"/>
      <c r="G100" s="23"/>
    </row>
    <row r="101" spans="1:9">
      <c r="A101" s="97" t="s">
        <v>138</v>
      </c>
      <c r="B101" s="11" t="s">
        <v>148</v>
      </c>
      <c r="C101" s="22">
        <f>C102+C105</f>
        <v>97650000</v>
      </c>
      <c r="D101" s="22">
        <f>D102+D105</f>
        <v>7672528.5</v>
      </c>
      <c r="E101" s="28">
        <f t="shared" si="1"/>
        <v>7.8571720430107534</v>
      </c>
      <c r="F101" s="23"/>
      <c r="G101" s="23"/>
    </row>
    <row r="102" spans="1:9">
      <c r="A102" s="243">
        <v>41</v>
      </c>
      <c r="B102" s="17" t="s">
        <v>9</v>
      </c>
      <c r="C102" s="22">
        <f>C103</f>
        <v>5000000</v>
      </c>
      <c r="D102" s="22">
        <f>D103</f>
        <v>7313</v>
      </c>
      <c r="E102" s="28">
        <f t="shared" si="1"/>
        <v>0.14626</v>
      </c>
      <c r="F102" s="23"/>
      <c r="G102" s="23"/>
    </row>
    <row r="103" spans="1:9">
      <c r="A103" s="243">
        <v>411</v>
      </c>
      <c r="B103" s="17" t="s">
        <v>112</v>
      </c>
      <c r="C103" s="22">
        <f>C104</f>
        <v>5000000</v>
      </c>
      <c r="D103" s="22">
        <f>D104</f>
        <v>7313</v>
      </c>
      <c r="E103" s="28">
        <f t="shared" ref="E103:E132" si="2">D103/C103*100</f>
        <v>0.14626</v>
      </c>
      <c r="F103" s="23"/>
      <c r="G103" s="23"/>
    </row>
    <row r="104" spans="1:9">
      <c r="A104" s="247">
        <v>4111</v>
      </c>
      <c r="B104" s="248" t="s">
        <v>40</v>
      </c>
      <c r="C104" s="128">
        <v>5000000</v>
      </c>
      <c r="D104" s="249">
        <v>7313</v>
      </c>
      <c r="E104" s="26"/>
      <c r="F104" s="26"/>
      <c r="G104" s="26"/>
      <c r="H104" s="22"/>
    </row>
    <row r="105" spans="1:9">
      <c r="A105" s="243">
        <v>42</v>
      </c>
      <c r="B105" s="250" t="s">
        <v>238</v>
      </c>
      <c r="C105" s="251">
        <f>C106</f>
        <v>92650000</v>
      </c>
      <c r="D105" s="251">
        <f>D106</f>
        <v>7665215.5</v>
      </c>
      <c r="E105" s="28">
        <f t="shared" si="2"/>
        <v>8.2733032919589853</v>
      </c>
      <c r="F105" s="26"/>
      <c r="G105" s="115"/>
      <c r="H105" s="116"/>
      <c r="I105" s="116"/>
    </row>
    <row r="106" spans="1:9">
      <c r="A106" s="243">
        <v>421</v>
      </c>
      <c r="B106" s="17" t="s">
        <v>12</v>
      </c>
      <c r="C106" s="251">
        <f>C107</f>
        <v>92650000</v>
      </c>
      <c r="D106" s="251">
        <f>D107</f>
        <v>7665215.5</v>
      </c>
      <c r="E106" s="28">
        <f t="shared" si="2"/>
        <v>8.2733032919589853</v>
      </c>
      <c r="F106" s="26"/>
      <c r="G106" s="114"/>
      <c r="H106" s="114"/>
      <c r="I106" s="114"/>
    </row>
    <row r="107" spans="1:9">
      <c r="A107" s="96">
        <v>4213</v>
      </c>
      <c r="B107" s="196" t="s">
        <v>245</v>
      </c>
      <c r="C107" s="128">
        <v>92650000</v>
      </c>
      <c r="D107" s="249">
        <v>7665215.5</v>
      </c>
      <c r="E107" s="26"/>
      <c r="F107" s="76"/>
      <c r="G107" s="114"/>
      <c r="H107" s="114"/>
      <c r="I107" s="114"/>
    </row>
    <row r="108" spans="1:9">
      <c r="A108" s="96"/>
      <c r="B108" s="82"/>
      <c r="C108" s="45"/>
      <c r="D108" s="45"/>
      <c r="E108" s="28"/>
      <c r="F108" s="26"/>
      <c r="G108" s="115"/>
      <c r="H108" s="115"/>
      <c r="I108" s="115"/>
    </row>
    <row r="109" spans="1:9">
      <c r="A109" s="97" t="s">
        <v>149</v>
      </c>
      <c r="B109" s="11" t="s">
        <v>150</v>
      </c>
      <c r="C109" s="22">
        <f>C110+C113</f>
        <v>588010000</v>
      </c>
      <c r="D109" s="22">
        <f>D110+D113</f>
        <v>219620617.32999998</v>
      </c>
      <c r="E109" s="28">
        <f t="shared" si="2"/>
        <v>37.349809923300619</v>
      </c>
      <c r="F109" s="28"/>
      <c r="G109" s="115"/>
      <c r="H109" s="115"/>
      <c r="I109" s="115"/>
    </row>
    <row r="110" spans="1:9">
      <c r="A110" s="243">
        <v>41</v>
      </c>
      <c r="B110" s="17" t="s">
        <v>9</v>
      </c>
      <c r="C110" s="22">
        <f>C111</f>
        <v>15000000</v>
      </c>
      <c r="D110" s="22">
        <f>D111</f>
        <v>23638432.48</v>
      </c>
      <c r="E110" s="28">
        <f t="shared" si="2"/>
        <v>157.58954986666666</v>
      </c>
      <c r="F110" s="28"/>
      <c r="G110" s="115"/>
      <c r="H110" s="117"/>
      <c r="I110" s="115"/>
    </row>
    <row r="111" spans="1:9">
      <c r="A111" s="243">
        <v>411</v>
      </c>
      <c r="B111" s="17" t="s">
        <v>112</v>
      </c>
      <c r="C111" s="22">
        <f>C112</f>
        <v>15000000</v>
      </c>
      <c r="D111" s="22">
        <f>D112</f>
        <v>23638432.48</v>
      </c>
      <c r="E111" s="28">
        <f t="shared" si="2"/>
        <v>157.58954986666666</v>
      </c>
      <c r="F111" s="28"/>
      <c r="G111" s="115"/>
      <c r="H111" s="117"/>
      <c r="I111" s="115"/>
    </row>
    <row r="112" spans="1:9">
      <c r="A112" s="240">
        <v>4111</v>
      </c>
      <c r="B112" s="196" t="s">
        <v>40</v>
      </c>
      <c r="C112" s="252">
        <v>15000000</v>
      </c>
      <c r="D112" s="253">
        <v>23638432.48</v>
      </c>
      <c r="E112" s="26"/>
      <c r="F112" s="26"/>
      <c r="G112" s="115"/>
      <c r="H112" s="117"/>
      <c r="I112" s="115"/>
    </row>
    <row r="113" spans="1:9">
      <c r="A113" s="243">
        <v>42</v>
      </c>
      <c r="B113" s="250" t="s">
        <v>238</v>
      </c>
      <c r="C113" s="251">
        <f>C114</f>
        <v>573010000</v>
      </c>
      <c r="D113" s="251">
        <f>D114</f>
        <v>195982184.84999999</v>
      </c>
      <c r="E113" s="28">
        <f t="shared" si="2"/>
        <v>34.202227683635542</v>
      </c>
      <c r="F113" s="26"/>
      <c r="G113" s="115"/>
      <c r="H113" s="117"/>
      <c r="I113" s="115"/>
    </row>
    <row r="114" spans="1:9">
      <c r="A114" s="243">
        <v>421</v>
      </c>
      <c r="B114" s="17" t="s">
        <v>12</v>
      </c>
      <c r="C114" s="251">
        <f>C115+C116</f>
        <v>573010000</v>
      </c>
      <c r="D114" s="251">
        <f>D115+D116</f>
        <v>195982184.84999999</v>
      </c>
      <c r="E114" s="28">
        <f t="shared" si="2"/>
        <v>34.202227683635542</v>
      </c>
      <c r="F114" s="26"/>
      <c r="G114" s="115"/>
      <c r="H114" s="117"/>
      <c r="I114" s="115"/>
    </row>
    <row r="115" spans="1:9">
      <c r="A115" s="96">
        <v>4213</v>
      </c>
      <c r="B115" s="196" t="s">
        <v>245</v>
      </c>
      <c r="C115" s="252">
        <v>557210000</v>
      </c>
      <c r="D115" s="253">
        <v>193117632.44999999</v>
      </c>
      <c r="E115" s="26"/>
      <c r="F115" s="76"/>
      <c r="G115" s="115"/>
      <c r="H115" s="117"/>
      <c r="I115" s="115"/>
    </row>
    <row r="116" spans="1:9">
      <c r="A116" s="96">
        <v>4213</v>
      </c>
      <c r="B116" s="82" t="s">
        <v>151</v>
      </c>
      <c r="C116" s="126">
        <v>15800000</v>
      </c>
      <c r="D116" s="37">
        <v>2864552.4</v>
      </c>
      <c r="E116" s="26"/>
      <c r="F116" s="26"/>
      <c r="G116" s="115"/>
      <c r="H116" s="117"/>
      <c r="I116" s="115"/>
    </row>
    <row r="117" spans="1:9">
      <c r="A117" s="96"/>
      <c r="B117" s="82"/>
      <c r="C117" s="37"/>
      <c r="D117" s="37"/>
      <c r="E117" s="28"/>
      <c r="F117" s="27"/>
      <c r="G117" s="114"/>
      <c r="H117" s="114"/>
      <c r="I117" s="114"/>
    </row>
    <row r="118" spans="1:9">
      <c r="A118" s="97" t="s">
        <v>152</v>
      </c>
      <c r="B118" s="11" t="s">
        <v>153</v>
      </c>
      <c r="C118" s="22">
        <f>C119+C122</f>
        <v>172530000</v>
      </c>
      <c r="D118" s="22">
        <f>D119+D122</f>
        <v>74677284</v>
      </c>
      <c r="E118" s="28">
        <f t="shared" si="2"/>
        <v>43.283651538862806</v>
      </c>
      <c r="F118" s="28"/>
      <c r="G118" s="115"/>
      <c r="H118" s="115"/>
      <c r="I118" s="115"/>
    </row>
    <row r="119" spans="1:9">
      <c r="A119" s="243">
        <v>41</v>
      </c>
      <c r="B119" s="17" t="s">
        <v>9</v>
      </c>
      <c r="C119" s="22">
        <f>C120</f>
        <v>67500000</v>
      </c>
      <c r="D119" s="22">
        <f>D120</f>
        <v>13500381.42</v>
      </c>
      <c r="E119" s="28">
        <f t="shared" si="2"/>
        <v>20.000565066666667</v>
      </c>
      <c r="F119" s="28"/>
      <c r="G119" s="115"/>
      <c r="H119" s="117"/>
      <c r="I119" s="115"/>
    </row>
    <row r="120" spans="1:9">
      <c r="A120" s="243">
        <v>411</v>
      </c>
      <c r="B120" s="17" t="s">
        <v>112</v>
      </c>
      <c r="C120" s="22">
        <f>C121</f>
        <v>67500000</v>
      </c>
      <c r="D120" s="22">
        <f>D121</f>
        <v>13500381.42</v>
      </c>
      <c r="E120" s="28">
        <f t="shared" si="2"/>
        <v>20.000565066666667</v>
      </c>
      <c r="F120" s="28"/>
      <c r="G120" s="115"/>
      <c r="H120" s="117"/>
      <c r="I120" s="115"/>
    </row>
    <row r="121" spans="1:9">
      <c r="A121" s="247">
        <v>4111</v>
      </c>
      <c r="B121" s="248" t="s">
        <v>40</v>
      </c>
      <c r="C121" s="252">
        <v>67500000</v>
      </c>
      <c r="D121" s="253">
        <v>13500381.42</v>
      </c>
      <c r="E121" s="26"/>
      <c r="F121" s="26"/>
      <c r="G121" s="117"/>
      <c r="H121" s="117"/>
      <c r="I121" s="115"/>
    </row>
    <row r="122" spans="1:9">
      <c r="A122" s="243">
        <v>42</v>
      </c>
      <c r="B122" s="250" t="s">
        <v>238</v>
      </c>
      <c r="C122" s="251">
        <f>C123</f>
        <v>105030000</v>
      </c>
      <c r="D122" s="251">
        <f>D123</f>
        <v>61176902.579999998</v>
      </c>
      <c r="E122" s="28">
        <f t="shared" si="2"/>
        <v>58.247074721508142</v>
      </c>
      <c r="F122" s="26"/>
      <c r="G122" s="115"/>
      <c r="H122" s="115"/>
      <c r="I122" s="115"/>
    </row>
    <row r="123" spans="1:9">
      <c r="A123" s="243">
        <v>421</v>
      </c>
      <c r="B123" s="17" t="s">
        <v>12</v>
      </c>
      <c r="C123" s="251">
        <f>C124+C125</f>
        <v>105030000</v>
      </c>
      <c r="D123" s="251">
        <f>D124+D125</f>
        <v>61176902.579999998</v>
      </c>
      <c r="E123" s="28">
        <f t="shared" si="2"/>
        <v>58.247074721508142</v>
      </c>
      <c r="F123" s="26"/>
      <c r="G123" s="115"/>
      <c r="H123" s="115"/>
      <c r="I123" s="115"/>
    </row>
    <row r="124" spans="1:9">
      <c r="A124" s="96">
        <v>4213</v>
      </c>
      <c r="B124" s="196" t="s">
        <v>245</v>
      </c>
      <c r="C124" s="252">
        <v>94530000</v>
      </c>
      <c r="D124" s="253">
        <v>61176902.579999998</v>
      </c>
      <c r="E124" s="26"/>
      <c r="F124" s="76"/>
      <c r="G124" s="115"/>
      <c r="H124" s="117"/>
      <c r="I124" s="115"/>
    </row>
    <row r="125" spans="1:9" hidden="1">
      <c r="A125" s="96">
        <v>4213</v>
      </c>
      <c r="B125" s="82" t="s">
        <v>151</v>
      </c>
      <c r="C125" s="252">
        <v>10500000</v>
      </c>
      <c r="D125" s="253">
        <v>0</v>
      </c>
      <c r="E125" s="26"/>
      <c r="F125" s="76"/>
      <c r="G125" s="115"/>
      <c r="H125" s="117"/>
      <c r="I125" s="115"/>
    </row>
    <row r="126" spans="1:9">
      <c r="A126" s="96"/>
      <c r="B126" s="82"/>
      <c r="C126" s="37"/>
      <c r="D126" s="37"/>
      <c r="E126" s="28"/>
      <c r="F126" s="27"/>
      <c r="G126" s="27"/>
      <c r="H126" s="47"/>
    </row>
    <row r="127" spans="1:9">
      <c r="A127" s="97" t="s">
        <v>154</v>
      </c>
      <c r="B127" s="11" t="s">
        <v>155</v>
      </c>
      <c r="C127" s="22">
        <f>C128+C131</f>
        <v>18400000</v>
      </c>
      <c r="D127" s="22">
        <f>D128+D131</f>
        <v>137397878.86000001</v>
      </c>
      <c r="E127" s="28">
        <f t="shared" si="2"/>
        <v>746.7276025000001</v>
      </c>
      <c r="F127" s="28"/>
      <c r="G127" s="28"/>
      <c r="H127" s="47"/>
    </row>
    <row r="128" spans="1:9">
      <c r="A128" s="243">
        <v>41</v>
      </c>
      <c r="B128" s="17" t="s">
        <v>9</v>
      </c>
      <c r="C128" s="22">
        <f>C129</f>
        <v>5000000</v>
      </c>
      <c r="D128" s="22">
        <f>D129</f>
        <v>19215</v>
      </c>
      <c r="E128" s="28">
        <f t="shared" si="2"/>
        <v>0.38430000000000003</v>
      </c>
      <c r="F128" s="28"/>
      <c r="G128" s="28"/>
    </row>
    <row r="129" spans="1:9">
      <c r="A129" s="243">
        <v>411</v>
      </c>
      <c r="B129" s="17" t="s">
        <v>112</v>
      </c>
      <c r="C129" s="22">
        <f>C130</f>
        <v>5000000</v>
      </c>
      <c r="D129" s="22">
        <f>D130</f>
        <v>19215</v>
      </c>
      <c r="E129" s="28">
        <f t="shared" si="2"/>
        <v>0.38430000000000003</v>
      </c>
      <c r="F129" s="28"/>
      <c r="G129" s="28"/>
    </row>
    <row r="130" spans="1:9">
      <c r="A130" s="240">
        <v>4111</v>
      </c>
      <c r="B130" s="196" t="s">
        <v>40</v>
      </c>
      <c r="C130" s="126">
        <v>5000000</v>
      </c>
      <c r="D130" s="37">
        <v>19215</v>
      </c>
      <c r="E130" s="26"/>
      <c r="F130" s="26"/>
      <c r="G130" s="121"/>
      <c r="H130" s="47"/>
      <c r="I130" s="47"/>
    </row>
    <row r="131" spans="1:9">
      <c r="A131" s="243">
        <v>42</v>
      </c>
      <c r="B131" s="250" t="s">
        <v>238</v>
      </c>
      <c r="C131" s="32">
        <f>C132</f>
        <v>13400000</v>
      </c>
      <c r="D131" s="32">
        <f>D132</f>
        <v>137378663.86000001</v>
      </c>
      <c r="E131" s="28">
        <f t="shared" si="2"/>
        <v>1025.2139094029851</v>
      </c>
      <c r="F131" s="26"/>
      <c r="G131" s="121"/>
      <c r="H131" s="47"/>
      <c r="I131" s="47"/>
    </row>
    <row r="132" spans="1:9">
      <c r="A132" s="243">
        <v>421</v>
      </c>
      <c r="B132" s="250" t="s">
        <v>12</v>
      </c>
      <c r="C132" s="32">
        <f>C133</f>
        <v>13400000</v>
      </c>
      <c r="D132" s="32">
        <f>D133</f>
        <v>137378663.86000001</v>
      </c>
      <c r="E132" s="28">
        <f t="shared" si="2"/>
        <v>1025.2139094029851</v>
      </c>
      <c r="F132" s="26"/>
      <c r="G132" s="120"/>
      <c r="H132" s="119"/>
      <c r="I132" s="120"/>
    </row>
    <row r="133" spans="1:9">
      <c r="A133" s="96">
        <v>4213</v>
      </c>
      <c r="B133" s="196" t="s">
        <v>245</v>
      </c>
      <c r="C133" s="126">
        <v>13400000</v>
      </c>
      <c r="D133" s="37">
        <v>137378663.86000001</v>
      </c>
      <c r="E133" s="26"/>
      <c r="F133" s="76"/>
      <c r="G133" s="76"/>
      <c r="H133" s="47"/>
    </row>
    <row r="134" spans="1:9">
      <c r="A134" s="96"/>
      <c r="B134" s="82"/>
      <c r="C134" s="27"/>
      <c r="D134" s="37"/>
      <c r="E134" s="28"/>
      <c r="F134" s="27"/>
      <c r="G134" s="27"/>
      <c r="H134" s="47"/>
    </row>
    <row r="135" spans="1:9">
      <c r="A135" s="97" t="s">
        <v>156</v>
      </c>
      <c r="B135" s="11" t="s">
        <v>157</v>
      </c>
      <c r="C135" s="22">
        <f>C136+C139</f>
        <v>15500000</v>
      </c>
      <c r="D135" s="22">
        <f>D136+D139</f>
        <v>1571288.88</v>
      </c>
      <c r="E135" s="28">
        <f t="shared" ref="E135:E164" si="3">D135/C135*100</f>
        <v>10.137347612903225</v>
      </c>
      <c r="F135" s="28"/>
      <c r="G135" s="28"/>
      <c r="H135" s="47"/>
    </row>
    <row r="136" spans="1:9">
      <c r="A136" s="243">
        <v>41</v>
      </c>
      <c r="B136" s="17" t="s">
        <v>9</v>
      </c>
      <c r="C136" s="22">
        <f>C137</f>
        <v>2000000</v>
      </c>
      <c r="D136" s="22">
        <f>D137</f>
        <v>0</v>
      </c>
      <c r="E136" s="125" t="s">
        <v>198</v>
      </c>
      <c r="F136" s="28"/>
      <c r="G136" s="28"/>
      <c r="H136" s="47"/>
    </row>
    <row r="137" spans="1:9">
      <c r="A137" s="243">
        <v>411</v>
      </c>
      <c r="B137" s="17" t="s">
        <v>112</v>
      </c>
      <c r="C137" s="22">
        <f>C138</f>
        <v>2000000</v>
      </c>
      <c r="D137" s="22">
        <f>D138</f>
        <v>0</v>
      </c>
      <c r="E137" s="125" t="s">
        <v>198</v>
      </c>
      <c r="F137" s="28"/>
      <c r="G137" s="28"/>
      <c r="H137" s="47"/>
    </row>
    <row r="138" spans="1:9" hidden="1">
      <c r="A138" s="240">
        <v>4111</v>
      </c>
      <c r="B138" s="196" t="s">
        <v>40</v>
      </c>
      <c r="C138" s="126">
        <v>2000000</v>
      </c>
      <c r="D138" s="37">
        <v>0</v>
      </c>
      <c r="E138" s="125" t="s">
        <v>198</v>
      </c>
      <c r="F138" s="26"/>
      <c r="G138" s="26"/>
      <c r="H138" s="254"/>
    </row>
    <row r="139" spans="1:9">
      <c r="A139" s="243">
        <v>42</v>
      </c>
      <c r="B139" s="250" t="s">
        <v>238</v>
      </c>
      <c r="C139" s="32">
        <f>C140</f>
        <v>13500000</v>
      </c>
      <c r="D139" s="32">
        <f>D140</f>
        <v>1571288.88</v>
      </c>
      <c r="E139" s="28">
        <f t="shared" si="3"/>
        <v>11.639176888888889</v>
      </c>
      <c r="F139" s="26"/>
      <c r="G139" s="26"/>
      <c r="H139" s="254"/>
    </row>
    <row r="140" spans="1:9">
      <c r="A140" s="243">
        <v>421</v>
      </c>
      <c r="B140" s="250" t="s">
        <v>12</v>
      </c>
      <c r="C140" s="32">
        <f>C141</f>
        <v>13500000</v>
      </c>
      <c r="D140" s="32">
        <f>D141</f>
        <v>1571288.88</v>
      </c>
      <c r="E140" s="28">
        <f t="shared" si="3"/>
        <v>11.639176888888889</v>
      </c>
      <c r="F140" s="26"/>
      <c r="G140" s="26"/>
      <c r="H140" s="254"/>
    </row>
    <row r="141" spans="1:9">
      <c r="A141" s="96">
        <v>4213</v>
      </c>
      <c r="B141" s="196" t="s">
        <v>245</v>
      </c>
      <c r="C141" s="126">
        <v>13500000</v>
      </c>
      <c r="D141" s="37">
        <v>1571288.88</v>
      </c>
      <c r="E141" s="26"/>
      <c r="F141" s="76"/>
      <c r="G141" s="76"/>
    </row>
    <row r="142" spans="1:9">
      <c r="A142" s="96"/>
      <c r="B142" s="82"/>
      <c r="C142" s="37"/>
      <c r="D142" s="37"/>
      <c r="E142" s="28"/>
      <c r="F142" s="27"/>
      <c r="G142" s="27"/>
    </row>
    <row r="143" spans="1:9">
      <c r="A143" s="97" t="s">
        <v>158</v>
      </c>
      <c r="B143" s="11" t="s">
        <v>159</v>
      </c>
      <c r="C143" s="32">
        <f>C146+C149</f>
        <v>1410000</v>
      </c>
      <c r="D143" s="22">
        <f>D146+D149</f>
        <v>0</v>
      </c>
      <c r="E143" s="28">
        <f t="shared" si="3"/>
        <v>0</v>
      </c>
      <c r="F143" s="28"/>
      <c r="G143" s="28"/>
    </row>
    <row r="144" spans="1:9">
      <c r="A144" s="243">
        <v>41</v>
      </c>
      <c r="B144" s="17" t="s">
        <v>9</v>
      </c>
      <c r="C144" s="22">
        <f>C145</f>
        <v>500000</v>
      </c>
      <c r="D144" s="22">
        <f>D145</f>
        <v>0</v>
      </c>
      <c r="E144" s="28">
        <f t="shared" si="3"/>
        <v>0</v>
      </c>
      <c r="F144" s="28"/>
      <c r="G144" s="28"/>
    </row>
    <row r="145" spans="1:7">
      <c r="A145" s="243">
        <v>411</v>
      </c>
      <c r="B145" s="17" t="s">
        <v>112</v>
      </c>
      <c r="C145" s="22">
        <f>C146</f>
        <v>500000</v>
      </c>
      <c r="D145" s="22">
        <f>D146</f>
        <v>0</v>
      </c>
      <c r="E145" s="28">
        <f t="shared" si="3"/>
        <v>0</v>
      </c>
      <c r="F145" s="28"/>
      <c r="G145" s="28"/>
    </row>
    <row r="146" spans="1:7" hidden="1">
      <c r="A146" s="240">
        <v>4111</v>
      </c>
      <c r="B146" s="196" t="s">
        <v>40</v>
      </c>
      <c r="C146" s="126">
        <v>500000</v>
      </c>
      <c r="D146" s="37">
        <v>0</v>
      </c>
      <c r="E146" s="26">
        <f t="shared" si="3"/>
        <v>0</v>
      </c>
      <c r="F146" s="26"/>
      <c r="G146" s="26"/>
    </row>
    <row r="147" spans="1:7">
      <c r="A147" s="243">
        <v>42</v>
      </c>
      <c r="B147" s="250" t="s">
        <v>238</v>
      </c>
      <c r="C147" s="32">
        <f>C148</f>
        <v>910000</v>
      </c>
      <c r="D147" s="32">
        <f>D148</f>
        <v>0</v>
      </c>
      <c r="E147" s="28">
        <f t="shared" si="3"/>
        <v>0</v>
      </c>
      <c r="F147" s="26"/>
      <c r="G147" s="26"/>
    </row>
    <row r="148" spans="1:7">
      <c r="A148" s="243">
        <v>421</v>
      </c>
      <c r="B148" s="250" t="s">
        <v>12</v>
      </c>
      <c r="C148" s="32">
        <f>C149</f>
        <v>910000</v>
      </c>
      <c r="D148" s="32">
        <f>D149</f>
        <v>0</v>
      </c>
      <c r="E148" s="28">
        <f t="shared" si="3"/>
        <v>0</v>
      </c>
      <c r="F148" s="26"/>
      <c r="G148" s="26"/>
    </row>
    <row r="149" spans="1:7" hidden="1">
      <c r="A149" s="96">
        <v>4213</v>
      </c>
      <c r="B149" s="196" t="s">
        <v>15</v>
      </c>
      <c r="C149" s="126">
        <v>910000</v>
      </c>
      <c r="D149" s="37">
        <v>0</v>
      </c>
      <c r="E149" s="26">
        <f t="shared" si="3"/>
        <v>0</v>
      </c>
      <c r="F149" s="76"/>
      <c r="G149" s="76"/>
    </row>
    <row r="150" spans="1:7">
      <c r="A150" s="96"/>
      <c r="B150" s="82"/>
      <c r="C150" s="37"/>
      <c r="D150" s="37"/>
      <c r="E150" s="28"/>
      <c r="F150" s="27"/>
      <c r="G150" s="27"/>
    </row>
    <row r="151" spans="1:7">
      <c r="A151" s="97" t="s">
        <v>160</v>
      </c>
      <c r="B151" s="11" t="s">
        <v>161</v>
      </c>
      <c r="C151" s="22">
        <f>C152+C155</f>
        <v>20270000</v>
      </c>
      <c r="D151" s="22">
        <f>D152+D155</f>
        <v>2101151.02</v>
      </c>
      <c r="E151" s="28">
        <f t="shared" si="3"/>
        <v>10.365816576221016</v>
      </c>
      <c r="F151" s="28"/>
      <c r="G151" s="28"/>
    </row>
    <row r="152" spans="1:7">
      <c r="A152" s="243">
        <v>41</v>
      </c>
      <c r="B152" s="17" t="s">
        <v>9</v>
      </c>
      <c r="C152" s="22">
        <f>C153</f>
        <v>5000000</v>
      </c>
      <c r="D152" s="22">
        <f>D153</f>
        <v>1302431.23</v>
      </c>
      <c r="E152" s="28">
        <f t="shared" si="3"/>
        <v>26.048624599999997</v>
      </c>
      <c r="F152" s="28"/>
      <c r="G152" s="28"/>
    </row>
    <row r="153" spans="1:7">
      <c r="A153" s="243">
        <v>411</v>
      </c>
      <c r="B153" s="17" t="s">
        <v>112</v>
      </c>
      <c r="C153" s="22">
        <f>C154</f>
        <v>5000000</v>
      </c>
      <c r="D153" s="22">
        <f>D154</f>
        <v>1302431.23</v>
      </c>
      <c r="E153" s="28">
        <f t="shared" si="3"/>
        <v>26.048624599999997</v>
      </c>
      <c r="F153" s="28"/>
      <c r="G153" s="28"/>
    </row>
    <row r="154" spans="1:7">
      <c r="A154" s="240">
        <v>4111</v>
      </c>
      <c r="B154" s="196" t="s">
        <v>40</v>
      </c>
      <c r="C154" s="126">
        <v>5000000</v>
      </c>
      <c r="D154" s="37">
        <v>1302431.23</v>
      </c>
      <c r="E154" s="26"/>
      <c r="F154" s="26"/>
      <c r="G154" s="26"/>
    </row>
    <row r="155" spans="1:7">
      <c r="A155" s="243">
        <v>42</v>
      </c>
      <c r="B155" s="250" t="s">
        <v>238</v>
      </c>
      <c r="C155" s="32">
        <f>C156</f>
        <v>15270000</v>
      </c>
      <c r="D155" s="32">
        <f>D156</f>
        <v>798719.79</v>
      </c>
      <c r="E155" s="28">
        <f t="shared" si="3"/>
        <v>5.2306469548133592</v>
      </c>
      <c r="F155" s="26"/>
      <c r="G155" s="26"/>
    </row>
    <row r="156" spans="1:7">
      <c r="A156" s="243">
        <v>421</v>
      </c>
      <c r="B156" s="250" t="s">
        <v>12</v>
      </c>
      <c r="C156" s="32">
        <f>C157</f>
        <v>15270000</v>
      </c>
      <c r="D156" s="32">
        <f>D157</f>
        <v>798719.79</v>
      </c>
      <c r="E156" s="28">
        <f t="shared" si="3"/>
        <v>5.2306469548133592</v>
      </c>
      <c r="F156" s="26"/>
      <c r="G156" s="26"/>
    </row>
    <row r="157" spans="1:7">
      <c r="A157" s="96">
        <v>4213</v>
      </c>
      <c r="B157" s="196" t="s">
        <v>245</v>
      </c>
      <c r="C157" s="126">
        <v>15270000</v>
      </c>
      <c r="D157" s="37">
        <v>798719.79</v>
      </c>
      <c r="E157" s="26"/>
      <c r="F157" s="76"/>
      <c r="G157" s="76"/>
    </row>
    <row r="158" spans="1:7">
      <c r="A158" s="96"/>
      <c r="B158" s="196"/>
      <c r="C158" s="37"/>
      <c r="D158" s="37"/>
      <c r="E158" s="28"/>
      <c r="F158" s="76"/>
      <c r="G158" s="76"/>
    </row>
    <row r="159" spans="1:7">
      <c r="A159" s="97" t="s">
        <v>204</v>
      </c>
      <c r="B159" s="11" t="s">
        <v>167</v>
      </c>
      <c r="C159" s="22">
        <f>C160+C163</f>
        <v>330000000</v>
      </c>
      <c r="D159" s="22">
        <f>D160+D163</f>
        <v>77239100.870000005</v>
      </c>
      <c r="E159" s="28">
        <f t="shared" si="3"/>
        <v>23.405788142424242</v>
      </c>
      <c r="F159" s="28"/>
      <c r="G159" s="28"/>
    </row>
    <row r="160" spans="1:7">
      <c r="A160" s="243">
        <v>41</v>
      </c>
      <c r="B160" s="17" t="s">
        <v>9</v>
      </c>
      <c r="C160" s="22">
        <f>C161</f>
        <v>15000000</v>
      </c>
      <c r="D160" s="22">
        <f>D161</f>
        <v>5797982.7599999998</v>
      </c>
      <c r="E160" s="28">
        <f t="shared" si="3"/>
        <v>38.6532184</v>
      </c>
      <c r="F160" s="28"/>
      <c r="G160" s="28"/>
    </row>
    <row r="161" spans="1:7">
      <c r="A161" s="243">
        <v>411</v>
      </c>
      <c r="B161" s="17" t="s">
        <v>112</v>
      </c>
      <c r="C161" s="22">
        <f>C162</f>
        <v>15000000</v>
      </c>
      <c r="D161" s="22">
        <f>D162</f>
        <v>5797982.7599999998</v>
      </c>
      <c r="E161" s="28">
        <f t="shared" si="3"/>
        <v>38.6532184</v>
      </c>
      <c r="F161" s="28"/>
      <c r="G161" s="28"/>
    </row>
    <row r="162" spans="1:7">
      <c r="A162" s="240">
        <v>4111</v>
      </c>
      <c r="B162" s="196" t="s">
        <v>40</v>
      </c>
      <c r="C162" s="126">
        <v>15000000</v>
      </c>
      <c r="D162" s="37">
        <v>5797982.7599999998</v>
      </c>
      <c r="E162" s="26"/>
      <c r="F162" s="26"/>
      <c r="G162" s="26"/>
    </row>
    <row r="163" spans="1:7">
      <c r="A163" s="243">
        <v>42</v>
      </c>
      <c r="B163" s="250" t="s">
        <v>238</v>
      </c>
      <c r="C163" s="32">
        <f>C164</f>
        <v>315000000</v>
      </c>
      <c r="D163" s="32">
        <f>D164</f>
        <v>71441118.109999999</v>
      </c>
      <c r="E163" s="28">
        <f t="shared" si="3"/>
        <v>22.679720034920635</v>
      </c>
      <c r="F163" s="26"/>
      <c r="G163" s="26"/>
    </row>
    <row r="164" spans="1:7">
      <c r="A164" s="243">
        <v>421</v>
      </c>
      <c r="B164" s="250" t="s">
        <v>12</v>
      </c>
      <c r="C164" s="32">
        <f>C165+C166</f>
        <v>315000000</v>
      </c>
      <c r="D164" s="32">
        <f>D165+D166</f>
        <v>71441118.109999999</v>
      </c>
      <c r="E164" s="28">
        <f t="shared" si="3"/>
        <v>22.679720034920635</v>
      </c>
      <c r="F164" s="26"/>
      <c r="G164" s="26"/>
    </row>
    <row r="165" spans="1:7">
      <c r="A165" s="96">
        <v>4213</v>
      </c>
      <c r="B165" s="196" t="s">
        <v>245</v>
      </c>
      <c r="C165" s="126">
        <v>307500000</v>
      </c>
      <c r="D165" s="37">
        <v>68718877.75</v>
      </c>
      <c r="E165" s="26"/>
      <c r="F165" s="76"/>
      <c r="G165" s="76"/>
    </row>
    <row r="166" spans="1:7">
      <c r="A166" s="96">
        <v>4213</v>
      </c>
      <c r="B166" s="82" t="s">
        <v>151</v>
      </c>
      <c r="C166" s="126">
        <v>7500000</v>
      </c>
      <c r="D166" s="37">
        <v>2722240.36</v>
      </c>
      <c r="E166" s="26"/>
      <c r="F166" s="76"/>
      <c r="G166" s="76"/>
    </row>
    <row r="167" spans="1:7">
      <c r="E167" s="28"/>
      <c r="F167" s="26"/>
      <c r="G167" s="26"/>
    </row>
    <row r="168" spans="1:7">
      <c r="A168" s="241">
        <v>104</v>
      </c>
      <c r="B168" s="194" t="s">
        <v>162</v>
      </c>
      <c r="C168" s="22">
        <f>C170+C175+C180</f>
        <v>479500000</v>
      </c>
      <c r="D168" s="22">
        <f>D170+D175+D180</f>
        <v>230958793</v>
      </c>
      <c r="E168" s="28">
        <f t="shared" ref="E168:E189" si="4">D168/C168*100</f>
        <v>48.166588738269027</v>
      </c>
      <c r="F168" s="28"/>
      <c r="G168" s="28"/>
    </row>
    <row r="169" spans="1:7">
      <c r="E169" s="28"/>
      <c r="F169" s="26"/>
      <c r="G169" s="26"/>
    </row>
    <row r="170" spans="1:7">
      <c r="A170" s="97" t="s">
        <v>163</v>
      </c>
      <c r="B170" s="11" t="s">
        <v>164</v>
      </c>
      <c r="C170" s="255">
        <f>C173</f>
        <v>350000000</v>
      </c>
      <c r="D170" s="255">
        <f>D173</f>
        <v>179755033</v>
      </c>
      <c r="E170" s="28">
        <f t="shared" si="4"/>
        <v>51.358580857142854</v>
      </c>
      <c r="F170" s="28"/>
      <c r="G170" s="28"/>
    </row>
    <row r="171" spans="1:7">
      <c r="A171" s="86">
        <v>32</v>
      </c>
      <c r="B171" s="250" t="s">
        <v>1</v>
      </c>
      <c r="C171" s="255">
        <f>C172</f>
        <v>350000000</v>
      </c>
      <c r="D171" s="255">
        <f>D172</f>
        <v>179755033</v>
      </c>
      <c r="E171" s="28">
        <f t="shared" si="4"/>
        <v>51.358580857142854</v>
      </c>
      <c r="F171" s="28"/>
      <c r="G171" s="28"/>
    </row>
    <row r="172" spans="1:7">
      <c r="A172" s="86">
        <v>323</v>
      </c>
      <c r="B172" s="35" t="s">
        <v>6</v>
      </c>
      <c r="C172" s="255">
        <f>C173</f>
        <v>350000000</v>
      </c>
      <c r="D172" s="255">
        <f>D173</f>
        <v>179755033</v>
      </c>
      <c r="E172" s="28">
        <f t="shared" si="4"/>
        <v>51.358580857142854</v>
      </c>
      <c r="F172" s="28"/>
      <c r="G172" s="28"/>
    </row>
    <row r="173" spans="1:7">
      <c r="A173" s="98">
        <v>3232</v>
      </c>
      <c r="B173" s="49" t="s">
        <v>7</v>
      </c>
      <c r="C173" s="128">
        <f ca="1">'rashodi-opći dio'!D26</f>
        <v>350000000</v>
      </c>
      <c r="D173" s="249">
        <f ca="1">'rashodi-opći dio'!E26</f>
        <v>179755033</v>
      </c>
      <c r="E173" s="26"/>
      <c r="F173" s="26"/>
      <c r="G173" s="26"/>
    </row>
    <row r="174" spans="1:7">
      <c r="E174" s="28"/>
      <c r="F174" s="26"/>
      <c r="G174" s="26"/>
    </row>
    <row r="175" spans="1:7">
      <c r="A175" s="97" t="s">
        <v>165</v>
      </c>
      <c r="B175" s="11" t="s">
        <v>166</v>
      </c>
      <c r="C175" s="255">
        <f>C178</f>
        <v>120000000</v>
      </c>
      <c r="D175" s="255">
        <f>D178</f>
        <v>49946183</v>
      </c>
      <c r="E175" s="28">
        <f t="shared" si="4"/>
        <v>41.621819166666668</v>
      </c>
      <c r="F175" s="28"/>
      <c r="G175" s="28"/>
    </row>
    <row r="176" spans="1:7">
      <c r="A176" s="86">
        <v>32</v>
      </c>
      <c r="B176" s="250" t="s">
        <v>1</v>
      </c>
      <c r="C176" s="255">
        <f>C177</f>
        <v>120000000</v>
      </c>
      <c r="D176" s="255">
        <f>D177</f>
        <v>49946183</v>
      </c>
      <c r="E176" s="28">
        <f t="shared" si="4"/>
        <v>41.621819166666668</v>
      </c>
      <c r="F176" s="28"/>
      <c r="G176" s="28"/>
    </row>
    <row r="177" spans="1:7">
      <c r="A177" s="86">
        <v>323</v>
      </c>
      <c r="B177" s="35" t="s">
        <v>6</v>
      </c>
      <c r="C177" s="255">
        <f>C178</f>
        <v>120000000</v>
      </c>
      <c r="D177" s="255">
        <f>D178</f>
        <v>49946183</v>
      </c>
      <c r="E177" s="28">
        <f t="shared" si="4"/>
        <v>41.621819166666668</v>
      </c>
      <c r="F177" s="28"/>
      <c r="G177" s="28"/>
    </row>
    <row r="178" spans="1:7">
      <c r="A178" s="98">
        <v>3232</v>
      </c>
      <c r="B178" s="49" t="s">
        <v>7</v>
      </c>
      <c r="C178" s="128">
        <f ca="1">'rashodi-opći dio'!D28</f>
        <v>120000000</v>
      </c>
      <c r="D178" s="249">
        <f ca="1">'rashodi-opći dio'!E28</f>
        <v>49946183</v>
      </c>
      <c r="E178" s="26"/>
      <c r="F178" s="26"/>
      <c r="G178" s="26"/>
    </row>
    <row r="179" spans="1:7">
      <c r="A179" s="98"/>
      <c r="B179" s="199"/>
      <c r="E179" s="28"/>
      <c r="F179" s="26"/>
      <c r="G179" s="26"/>
    </row>
    <row r="180" spans="1:7">
      <c r="A180" s="97" t="s">
        <v>168</v>
      </c>
      <c r="B180" s="11" t="s">
        <v>169</v>
      </c>
      <c r="C180" s="255">
        <f t="shared" ref="C180:D182" si="5">C181</f>
        <v>9500000</v>
      </c>
      <c r="D180" s="255">
        <f t="shared" si="5"/>
        <v>1257577</v>
      </c>
      <c r="E180" s="28">
        <f t="shared" si="4"/>
        <v>13.237652631578948</v>
      </c>
      <c r="F180" s="76"/>
      <c r="G180" s="76"/>
    </row>
    <row r="181" spans="1:7">
      <c r="A181" s="86">
        <v>32</v>
      </c>
      <c r="B181" s="250" t="s">
        <v>1</v>
      </c>
      <c r="C181" s="255">
        <f t="shared" si="5"/>
        <v>9500000</v>
      </c>
      <c r="D181" s="255">
        <f t="shared" si="5"/>
        <v>1257577</v>
      </c>
      <c r="E181" s="28">
        <f t="shared" si="4"/>
        <v>13.237652631578948</v>
      </c>
      <c r="F181" s="76"/>
      <c r="G181" s="76"/>
    </row>
    <row r="182" spans="1:7">
      <c r="A182" s="86">
        <v>323</v>
      </c>
      <c r="B182" s="35" t="s">
        <v>6</v>
      </c>
      <c r="C182" s="255">
        <f t="shared" si="5"/>
        <v>9500000</v>
      </c>
      <c r="D182" s="255">
        <f t="shared" si="5"/>
        <v>1257577</v>
      </c>
      <c r="E182" s="28">
        <f t="shared" si="4"/>
        <v>13.237652631578948</v>
      </c>
      <c r="F182" s="76"/>
      <c r="G182" s="76"/>
    </row>
    <row r="183" spans="1:7">
      <c r="A183" s="98">
        <v>3237</v>
      </c>
      <c r="B183" s="49" t="s">
        <v>87</v>
      </c>
      <c r="C183" s="128">
        <f ca="1">'rashodi-opći dio'!D36</f>
        <v>9500000</v>
      </c>
      <c r="D183" s="249">
        <f ca="1">'rashodi-opći dio'!E36</f>
        <v>1257577</v>
      </c>
      <c r="E183" s="26"/>
      <c r="F183" s="76"/>
      <c r="G183" s="76"/>
    </row>
    <row r="184" spans="1:7">
      <c r="E184" s="28"/>
      <c r="F184" s="26"/>
      <c r="G184" s="26"/>
    </row>
    <row r="185" spans="1:7">
      <c r="A185" s="241">
        <v>105</v>
      </c>
      <c r="B185" s="194" t="s">
        <v>200</v>
      </c>
      <c r="C185" s="22">
        <f>C187</f>
        <v>240000000</v>
      </c>
      <c r="D185" s="22">
        <f>D187</f>
        <v>102506800</v>
      </c>
      <c r="E185" s="28">
        <f t="shared" si="4"/>
        <v>42.711166666666664</v>
      </c>
      <c r="F185" s="28"/>
      <c r="G185" s="28"/>
    </row>
    <row r="186" spans="1:7" ht="10.5" customHeight="1">
      <c r="A186" s="241"/>
      <c r="B186" s="194"/>
      <c r="C186" s="22"/>
      <c r="D186" s="22"/>
      <c r="E186" s="28"/>
      <c r="F186" s="28"/>
      <c r="G186" s="28"/>
    </row>
    <row r="187" spans="1:7">
      <c r="A187" s="97" t="s">
        <v>201</v>
      </c>
      <c r="B187" s="194" t="s">
        <v>170</v>
      </c>
      <c r="C187" s="22">
        <f t="shared" ref="C187:D189" si="6">C188</f>
        <v>240000000</v>
      </c>
      <c r="D187" s="22">
        <f t="shared" si="6"/>
        <v>102506800</v>
      </c>
      <c r="E187" s="28">
        <f t="shared" si="4"/>
        <v>42.711166666666664</v>
      </c>
      <c r="F187" s="28"/>
      <c r="G187" s="28"/>
    </row>
    <row r="188" spans="1:7">
      <c r="A188" s="86">
        <v>38</v>
      </c>
      <c r="B188" s="35" t="s">
        <v>236</v>
      </c>
      <c r="C188" s="22">
        <f t="shared" si="6"/>
        <v>240000000</v>
      </c>
      <c r="D188" s="22">
        <f t="shared" si="6"/>
        <v>102506800</v>
      </c>
      <c r="E188" s="28">
        <f t="shared" si="4"/>
        <v>42.711166666666664</v>
      </c>
      <c r="F188" s="28"/>
      <c r="G188" s="28"/>
    </row>
    <row r="189" spans="1:7">
      <c r="A189" s="86">
        <v>382</v>
      </c>
      <c r="B189" s="250" t="s">
        <v>246</v>
      </c>
      <c r="C189" s="22">
        <f t="shared" si="6"/>
        <v>240000000</v>
      </c>
      <c r="D189" s="22">
        <f t="shared" si="6"/>
        <v>102506800</v>
      </c>
      <c r="E189" s="28">
        <f t="shared" si="4"/>
        <v>42.711166666666664</v>
      </c>
      <c r="F189" s="28"/>
      <c r="G189" s="28"/>
    </row>
    <row r="190" spans="1:7">
      <c r="A190" s="240">
        <v>3821</v>
      </c>
      <c r="B190" s="200" t="s">
        <v>171</v>
      </c>
      <c r="C190" s="252">
        <f ca="1">'rashodi-opći dio'!D60</f>
        <v>240000000</v>
      </c>
      <c r="D190" s="253">
        <f ca="1">'rashodi-opći dio'!E60</f>
        <v>102506800</v>
      </c>
      <c r="E190" s="26"/>
      <c r="F190" s="27"/>
      <c r="G190" s="27"/>
    </row>
    <row r="191" spans="1:7">
      <c r="A191" s="240"/>
      <c r="B191" s="200"/>
      <c r="C191" s="253"/>
      <c r="D191" s="253"/>
      <c r="E191" s="26"/>
      <c r="F191" s="27"/>
      <c r="G191" s="27"/>
    </row>
    <row r="192" spans="1:7">
      <c r="A192" s="99"/>
      <c r="E192" s="37"/>
      <c r="F192" s="30"/>
      <c r="G192" s="30"/>
    </row>
    <row r="193" spans="1:7">
      <c r="A193" s="100"/>
      <c r="B193" s="53"/>
      <c r="C193" s="54"/>
      <c r="D193" s="54"/>
      <c r="E193" s="77"/>
      <c r="F193" s="30"/>
      <c r="G193" s="30"/>
    </row>
    <row r="194" spans="1:7">
      <c r="A194" s="101"/>
      <c r="B194" s="50"/>
      <c r="C194" s="51"/>
      <c r="D194" s="51"/>
      <c r="E194" s="78"/>
      <c r="F194" s="30"/>
      <c r="G194" s="30"/>
    </row>
    <row r="195" spans="1:7">
      <c r="A195" s="102"/>
      <c r="B195" s="53"/>
      <c r="C195" s="54"/>
      <c r="D195" s="54"/>
      <c r="E195" s="55"/>
    </row>
    <row r="196" spans="1:7">
      <c r="A196" s="99"/>
    </row>
    <row r="197" spans="1:7">
      <c r="B197" s="50"/>
      <c r="C197" s="53"/>
      <c r="D197" s="53"/>
      <c r="E197" s="52"/>
    </row>
    <row r="198" spans="1:7">
      <c r="A198" s="99"/>
    </row>
    <row r="199" spans="1:7">
      <c r="B199" s="56"/>
      <c r="C199" s="57"/>
      <c r="D199" s="57"/>
      <c r="E199" s="58"/>
    </row>
    <row r="200" spans="1:7">
      <c r="B200" s="56"/>
      <c r="C200" s="57"/>
      <c r="D200" s="57"/>
      <c r="E200" s="58"/>
    </row>
    <row r="201" spans="1:7">
      <c r="B201" s="56"/>
      <c r="C201" s="57"/>
      <c r="D201" s="57"/>
      <c r="E201" s="58"/>
    </row>
    <row r="202" spans="1:7">
      <c r="A202" s="101"/>
      <c r="B202" s="59"/>
      <c r="C202" s="16"/>
      <c r="D202" s="16"/>
      <c r="E202" s="16"/>
    </row>
    <row r="203" spans="1:7">
      <c r="A203" s="103"/>
      <c r="B203" s="56"/>
      <c r="C203" s="57"/>
      <c r="D203" s="57"/>
    </row>
    <row r="204" spans="1:7">
      <c r="A204" s="104"/>
      <c r="B204" s="50"/>
      <c r="C204" s="51"/>
      <c r="D204" s="51"/>
      <c r="E204" s="55"/>
    </row>
    <row r="205" spans="1:7">
      <c r="A205" s="99"/>
    </row>
    <row r="206" spans="1:7">
      <c r="B206" s="50"/>
      <c r="C206" s="51"/>
      <c r="D206" s="51"/>
      <c r="E206" s="52"/>
    </row>
    <row r="207" spans="1:7">
      <c r="A207" s="99"/>
    </row>
    <row r="208" spans="1:7">
      <c r="B208" s="50"/>
      <c r="C208" s="51"/>
      <c r="D208" s="51"/>
      <c r="E208" s="52"/>
    </row>
    <row r="209" spans="1:5">
      <c r="A209" s="101"/>
    </row>
    <row r="210" spans="1:5">
      <c r="A210" s="103"/>
      <c r="B210" s="56"/>
      <c r="C210" s="57"/>
      <c r="D210" s="57"/>
    </row>
    <row r="211" spans="1:5">
      <c r="B211" s="60"/>
      <c r="C211" s="61"/>
      <c r="D211" s="61"/>
      <c r="E211" s="62"/>
    </row>
    <row r="212" spans="1:5">
      <c r="A212" s="99"/>
      <c r="B212" s="60"/>
      <c r="C212" s="61"/>
      <c r="D212" s="61"/>
      <c r="E212" s="62"/>
    </row>
    <row r="214" spans="1:5">
      <c r="A214" s="99"/>
      <c r="B214" s="50"/>
      <c r="C214" s="51"/>
      <c r="D214" s="51"/>
      <c r="E214" s="52"/>
    </row>
    <row r="216" spans="1:5">
      <c r="A216" s="101"/>
      <c r="B216" s="50"/>
      <c r="C216" s="51"/>
      <c r="D216" s="51"/>
      <c r="E216" s="52"/>
    </row>
    <row r="217" spans="1:5">
      <c r="A217" s="103"/>
    </row>
    <row r="218" spans="1:5">
      <c r="B218" s="56"/>
      <c r="C218" s="57"/>
      <c r="D218" s="57"/>
    </row>
    <row r="219" spans="1:5">
      <c r="A219" s="99"/>
      <c r="B219" s="60"/>
      <c r="C219" s="61"/>
      <c r="D219" s="61"/>
      <c r="E219" s="62"/>
    </row>
    <row r="221" spans="1:5">
      <c r="A221" s="99"/>
      <c r="B221" s="50"/>
      <c r="C221" s="51"/>
      <c r="D221" s="51"/>
      <c r="E221" s="52"/>
    </row>
    <row r="223" spans="1:5">
      <c r="A223" s="101"/>
      <c r="B223" s="50"/>
      <c r="C223" s="51"/>
      <c r="D223" s="51"/>
      <c r="E223" s="52"/>
    </row>
    <row r="224" spans="1:5">
      <c r="A224" s="103"/>
    </row>
    <row r="225" spans="1:5">
      <c r="B225" s="56"/>
      <c r="C225" s="57"/>
      <c r="D225" s="57"/>
    </row>
    <row r="226" spans="1:5">
      <c r="A226" s="99"/>
      <c r="B226" s="60"/>
      <c r="C226" s="61"/>
      <c r="D226" s="61"/>
      <c r="E226" s="62"/>
    </row>
    <row r="228" spans="1:5">
      <c r="A228" s="99"/>
      <c r="B228" s="50"/>
      <c r="C228" s="51"/>
      <c r="D228" s="51"/>
      <c r="E228" s="52"/>
    </row>
    <row r="230" spans="1:5">
      <c r="A230" s="99"/>
      <c r="B230" s="50"/>
      <c r="C230" s="51"/>
      <c r="D230" s="51"/>
      <c r="E230" s="52"/>
    </row>
    <row r="232" spans="1:5">
      <c r="A232" s="99"/>
      <c r="B232" s="56"/>
      <c r="C232" s="57"/>
      <c r="D232" s="57"/>
    </row>
    <row r="233" spans="1:5">
      <c r="B233" s="60"/>
      <c r="C233" s="61"/>
      <c r="D233" s="61"/>
      <c r="E233" s="62"/>
    </row>
    <row r="235" spans="1:5">
      <c r="A235" s="105"/>
      <c r="B235" s="50"/>
      <c r="C235" s="51"/>
      <c r="D235" s="51"/>
      <c r="E235" s="52"/>
    </row>
    <row r="237" spans="1:5">
      <c r="A237" s="105"/>
      <c r="B237" s="50"/>
      <c r="C237" s="51"/>
      <c r="D237" s="51"/>
      <c r="E237" s="52"/>
    </row>
    <row r="239" spans="1:5">
      <c r="A239" s="105"/>
      <c r="B239" s="56"/>
      <c r="C239" s="57"/>
      <c r="D239" s="57"/>
    </row>
    <row r="240" spans="1:5">
      <c r="A240" s="103"/>
      <c r="B240" s="60"/>
      <c r="C240" s="61"/>
      <c r="D240" s="61"/>
      <c r="E240" s="62"/>
    </row>
    <row r="242" spans="1:5">
      <c r="A242" s="99"/>
      <c r="B242" s="50"/>
      <c r="C242" s="51"/>
      <c r="D242" s="51"/>
      <c r="E242" s="52"/>
    </row>
    <row r="244" spans="1:5">
      <c r="A244" s="105"/>
      <c r="B244" s="50"/>
      <c r="C244" s="51"/>
      <c r="D244" s="51"/>
      <c r="E244" s="52"/>
    </row>
    <row r="245" spans="1:5">
      <c r="A245" s="103"/>
    </row>
    <row r="246" spans="1:5">
      <c r="B246" s="56"/>
      <c r="C246" s="57"/>
      <c r="D246" s="57"/>
    </row>
    <row r="247" spans="1:5">
      <c r="A247" s="99"/>
      <c r="B247" s="60"/>
      <c r="C247" s="61"/>
      <c r="D247" s="61"/>
      <c r="E247" s="62"/>
    </row>
    <row r="249" spans="1:5">
      <c r="A249" s="99"/>
      <c r="B249" s="50"/>
      <c r="C249" s="51"/>
      <c r="D249" s="51"/>
      <c r="E249" s="52"/>
    </row>
    <row r="251" spans="1:5">
      <c r="A251" s="99"/>
      <c r="B251" s="50"/>
      <c r="C251" s="51"/>
      <c r="D251" s="51"/>
      <c r="E251" s="52"/>
    </row>
    <row r="253" spans="1:5">
      <c r="B253" s="56"/>
      <c r="C253" s="57"/>
      <c r="D253" s="57"/>
    </row>
    <row r="254" spans="1:5">
      <c r="A254" s="105"/>
      <c r="B254" s="60"/>
      <c r="C254" s="61"/>
      <c r="D254" s="61"/>
      <c r="E254" s="62"/>
    </row>
    <row r="256" spans="1:5">
      <c r="A256" s="106"/>
      <c r="B256" s="50"/>
      <c r="C256" s="51"/>
      <c r="D256" s="51"/>
      <c r="E256" s="52"/>
    </row>
    <row r="258" spans="1:5">
      <c r="A258" s="106"/>
      <c r="B258" s="50"/>
      <c r="C258" s="51"/>
      <c r="D258" s="51"/>
      <c r="E258" s="52"/>
    </row>
    <row r="259" spans="1:5">
      <c r="A259" s="107"/>
    </row>
    <row r="260" spans="1:5">
      <c r="A260" s="103"/>
      <c r="B260" s="56"/>
      <c r="C260" s="57"/>
      <c r="D260" s="57"/>
    </row>
    <row r="261" spans="1:5">
      <c r="A261" s="99"/>
      <c r="B261" s="60"/>
      <c r="C261" s="61"/>
      <c r="D261" s="61"/>
      <c r="E261" s="62"/>
    </row>
    <row r="262" spans="1:5">
      <c r="A262" s="103"/>
    </row>
    <row r="263" spans="1:5">
      <c r="A263" s="106"/>
      <c r="B263" s="50"/>
      <c r="C263" s="51"/>
      <c r="D263" s="51"/>
      <c r="E263" s="52"/>
    </row>
    <row r="264" spans="1:5">
      <c r="A264" s="107"/>
    </row>
    <row r="265" spans="1:5">
      <c r="A265" s="107"/>
      <c r="B265" s="50"/>
      <c r="C265" s="51"/>
      <c r="D265" s="51"/>
      <c r="E265" s="52"/>
    </row>
    <row r="266" spans="1:5">
      <c r="A266" s="99"/>
    </row>
    <row r="267" spans="1:5">
      <c r="B267" s="56"/>
      <c r="C267" s="57"/>
      <c r="D267" s="57"/>
    </row>
    <row r="268" spans="1:5">
      <c r="A268" s="107"/>
      <c r="B268" s="60"/>
      <c r="C268" s="61"/>
      <c r="D268" s="61"/>
      <c r="E268" s="62"/>
    </row>
    <row r="269" spans="1:5">
      <c r="A269" s="108"/>
      <c r="B269" s="60"/>
      <c r="C269" s="61"/>
      <c r="D269" s="61"/>
      <c r="E269" s="62"/>
    </row>
    <row r="270" spans="1:5">
      <c r="A270" s="65"/>
      <c r="B270" s="50"/>
      <c r="C270" s="51"/>
      <c r="D270" s="51"/>
      <c r="E270" s="52"/>
    </row>
    <row r="272" spans="1:5">
      <c r="A272" s="99"/>
      <c r="B272" s="50"/>
      <c r="C272" s="51"/>
      <c r="D272" s="51"/>
      <c r="E272" s="52"/>
    </row>
    <row r="273" spans="1:5">
      <c r="A273" s="107"/>
    </row>
    <row r="274" spans="1:5">
      <c r="A274" s="108"/>
      <c r="B274" s="56"/>
      <c r="C274" s="57"/>
      <c r="D274" s="57"/>
    </row>
    <row r="275" spans="1:5">
      <c r="A275" s="66"/>
      <c r="B275" s="60"/>
      <c r="C275" s="61"/>
      <c r="D275" s="61"/>
      <c r="E275" s="62"/>
    </row>
    <row r="276" spans="1:5">
      <c r="A276" s="66"/>
      <c r="B276" s="60"/>
      <c r="C276" s="61"/>
      <c r="D276" s="61"/>
      <c r="E276" s="62"/>
    </row>
    <row r="277" spans="1:5">
      <c r="A277" s="99"/>
    </row>
    <row r="278" spans="1:5">
      <c r="A278" s="107"/>
      <c r="B278" s="50"/>
      <c r="C278" s="51"/>
      <c r="D278" s="51"/>
      <c r="E278" s="52"/>
    </row>
    <row r="279" spans="1:5">
      <c r="A279" s="108"/>
    </row>
    <row r="280" spans="1:5">
      <c r="A280" s="66"/>
      <c r="B280" s="50"/>
      <c r="C280" s="51"/>
      <c r="D280" s="51"/>
      <c r="E280" s="52"/>
    </row>
    <row r="281" spans="1:5">
      <c r="A281" s="66"/>
    </row>
    <row r="282" spans="1:5">
      <c r="A282" s="99"/>
      <c r="B282" s="56"/>
      <c r="C282" s="57"/>
      <c r="D282" s="57"/>
    </row>
    <row r="283" spans="1:5">
      <c r="A283" s="107"/>
      <c r="B283" s="60"/>
      <c r="C283" s="61"/>
      <c r="D283" s="61"/>
      <c r="E283" s="62"/>
    </row>
    <row r="284" spans="1:5">
      <c r="A284" s="108"/>
    </row>
    <row r="285" spans="1:5">
      <c r="A285" s="66"/>
      <c r="B285" s="50"/>
      <c r="C285" s="51"/>
      <c r="D285" s="51"/>
      <c r="E285" s="52"/>
    </row>
    <row r="286" spans="1:5">
      <c r="A286" s="108"/>
    </row>
    <row r="287" spans="1:5">
      <c r="A287" s="99"/>
      <c r="B287" s="50"/>
      <c r="C287" s="51"/>
      <c r="D287" s="51"/>
      <c r="E287" s="52"/>
    </row>
    <row r="288" spans="1:5">
      <c r="A288" s="108"/>
    </row>
    <row r="289" spans="1:5">
      <c r="A289" s="108"/>
      <c r="B289" s="56"/>
      <c r="C289" s="57"/>
      <c r="D289" s="57"/>
    </row>
    <row r="290" spans="1:5">
      <c r="A290" s="66"/>
      <c r="B290" s="60"/>
      <c r="C290" s="61"/>
      <c r="D290" s="61"/>
      <c r="E290" s="62"/>
    </row>
    <row r="291" spans="1:5">
      <c r="A291" s="108"/>
    </row>
    <row r="292" spans="1:5">
      <c r="A292" s="108"/>
      <c r="B292" s="50"/>
      <c r="C292" s="51"/>
      <c r="D292" s="51"/>
      <c r="E292" s="52"/>
    </row>
    <row r="293" spans="1:5">
      <c r="A293" s="66"/>
    </row>
    <row r="294" spans="1:5">
      <c r="A294" s="108"/>
      <c r="B294" s="50"/>
      <c r="C294" s="51"/>
      <c r="D294" s="51"/>
      <c r="E294" s="52"/>
    </row>
    <row r="295" spans="1:5">
      <c r="A295" s="108"/>
    </row>
    <row r="296" spans="1:5">
      <c r="A296" s="66"/>
      <c r="B296" s="56"/>
      <c r="C296" s="57"/>
      <c r="D296" s="57"/>
    </row>
    <row r="297" spans="1:5">
      <c r="A297" s="66"/>
      <c r="B297" s="60"/>
      <c r="C297" s="61"/>
      <c r="D297" s="61"/>
      <c r="E297" s="62"/>
    </row>
    <row r="298" spans="1:5">
      <c r="A298" s="66"/>
    </row>
    <row r="299" spans="1:5">
      <c r="A299" s="108"/>
      <c r="B299" s="50"/>
      <c r="C299" s="51"/>
      <c r="D299" s="51"/>
      <c r="E299" s="52"/>
    </row>
    <row r="300" spans="1:5">
      <c r="A300" s="108"/>
    </row>
    <row r="301" spans="1:5">
      <c r="A301" s="66"/>
      <c r="B301" s="50"/>
      <c r="C301" s="51"/>
      <c r="D301" s="51"/>
      <c r="E301" s="52"/>
    </row>
    <row r="302" spans="1:5">
      <c r="A302" s="108"/>
    </row>
    <row r="303" spans="1:5">
      <c r="A303" s="108"/>
      <c r="B303" s="56"/>
      <c r="C303" s="57"/>
      <c r="D303" s="57"/>
    </row>
    <row r="304" spans="1:5">
      <c r="A304" s="66"/>
      <c r="B304" s="60"/>
      <c r="C304" s="61"/>
      <c r="D304" s="61"/>
      <c r="E304" s="62"/>
    </row>
    <row r="305" spans="1:5">
      <c r="A305" s="108"/>
    </row>
    <row r="306" spans="1:5">
      <c r="A306" s="108"/>
      <c r="B306" s="50"/>
      <c r="C306" s="51"/>
      <c r="D306" s="51"/>
      <c r="E306" s="52"/>
    </row>
    <row r="307" spans="1:5">
      <c r="A307" s="66"/>
    </row>
    <row r="308" spans="1:5">
      <c r="A308" s="108"/>
      <c r="B308" s="50"/>
      <c r="C308" s="51"/>
      <c r="D308" s="51"/>
      <c r="E308" s="52"/>
    </row>
    <row r="309" spans="1:5">
      <c r="A309" s="108"/>
    </row>
    <row r="310" spans="1:5">
      <c r="A310" s="66"/>
      <c r="B310" s="56"/>
      <c r="C310" s="57"/>
      <c r="D310" s="57"/>
    </row>
    <row r="311" spans="1:5">
      <c r="A311" s="108"/>
      <c r="B311" s="60"/>
      <c r="C311" s="61"/>
      <c r="D311" s="61"/>
      <c r="E311" s="62"/>
    </row>
    <row r="312" spans="1:5">
      <c r="A312" s="108"/>
    </row>
    <row r="313" spans="1:5">
      <c r="A313" s="66"/>
      <c r="B313" s="50"/>
      <c r="C313" s="51"/>
      <c r="D313" s="51"/>
      <c r="E313" s="52"/>
    </row>
    <row r="314" spans="1:5">
      <c r="A314" s="108"/>
    </row>
    <row r="315" spans="1:5">
      <c r="A315" s="108"/>
      <c r="B315" s="50"/>
      <c r="C315" s="51"/>
      <c r="D315" s="51"/>
      <c r="E315" s="52"/>
    </row>
    <row r="316" spans="1:5">
      <c r="A316" s="66"/>
    </row>
    <row r="317" spans="1:5">
      <c r="A317" s="108"/>
      <c r="B317" s="56"/>
      <c r="C317" s="57"/>
      <c r="D317" s="57"/>
    </row>
    <row r="318" spans="1:5">
      <c r="A318" s="108"/>
      <c r="B318" s="60"/>
      <c r="C318" s="61"/>
      <c r="D318" s="61"/>
      <c r="E318" s="62"/>
    </row>
    <row r="319" spans="1:5">
      <c r="A319" s="66"/>
    </row>
    <row r="320" spans="1:5">
      <c r="A320" s="108"/>
      <c r="B320" s="50"/>
      <c r="C320" s="51"/>
      <c r="D320" s="51"/>
      <c r="E320" s="52"/>
    </row>
    <row r="321" spans="1:5">
      <c r="A321" s="108"/>
    </row>
    <row r="322" spans="1:5">
      <c r="A322" s="66"/>
      <c r="B322" s="50"/>
      <c r="C322" s="51"/>
      <c r="D322" s="51"/>
      <c r="E322" s="52"/>
    </row>
    <row r="323" spans="1:5">
      <c r="A323" s="108"/>
    </row>
    <row r="324" spans="1:5">
      <c r="A324" s="108"/>
      <c r="B324" s="56"/>
      <c r="C324" s="57"/>
      <c r="D324" s="57"/>
    </row>
    <row r="325" spans="1:5">
      <c r="A325" s="66"/>
      <c r="B325" s="60"/>
      <c r="C325" s="61"/>
      <c r="D325" s="61"/>
      <c r="E325" s="62"/>
    </row>
    <row r="326" spans="1:5">
      <c r="A326" s="108"/>
    </row>
    <row r="327" spans="1:5">
      <c r="A327" s="108"/>
      <c r="B327" s="50"/>
      <c r="C327" s="51"/>
      <c r="D327" s="51"/>
      <c r="E327" s="52"/>
    </row>
    <row r="328" spans="1:5">
      <c r="A328" s="66"/>
    </row>
    <row r="329" spans="1:5">
      <c r="B329" s="50"/>
      <c r="C329" s="51"/>
      <c r="D329" s="51"/>
      <c r="E329" s="52"/>
    </row>
    <row r="330" spans="1:5">
      <c r="A330" s="108"/>
    </row>
    <row r="331" spans="1:5">
      <c r="A331" s="66"/>
      <c r="B331" s="56"/>
      <c r="C331" s="57"/>
      <c r="D331" s="57"/>
    </row>
    <row r="332" spans="1:5">
      <c r="A332" s="66"/>
      <c r="B332" s="60"/>
      <c r="C332" s="61"/>
      <c r="D332" s="61"/>
      <c r="E332" s="62"/>
    </row>
    <row r="333" spans="1:5">
      <c r="A333" s="108"/>
    </row>
    <row r="334" spans="1:5">
      <c r="A334" s="66"/>
      <c r="B334" s="50"/>
      <c r="C334" s="51"/>
      <c r="D334" s="51"/>
      <c r="E334" s="52"/>
    </row>
    <row r="335" spans="1:5">
      <c r="A335" s="66"/>
    </row>
    <row r="336" spans="1:5">
      <c r="A336" s="99"/>
      <c r="B336" s="50"/>
      <c r="C336" s="51"/>
      <c r="D336" s="51"/>
      <c r="E336" s="52"/>
    </row>
    <row r="337" spans="1:5">
      <c r="A337" s="66"/>
      <c r="B337" s="50"/>
      <c r="C337" s="51"/>
      <c r="D337" s="51"/>
      <c r="E337" s="52"/>
    </row>
    <row r="338" spans="1:5">
      <c r="A338" s="108"/>
      <c r="B338" s="67"/>
      <c r="C338" s="68"/>
      <c r="D338" s="68"/>
      <c r="E338" s="52"/>
    </row>
    <row r="339" spans="1:5">
      <c r="A339" s="108"/>
      <c r="B339" s="60"/>
      <c r="C339" s="61"/>
      <c r="D339" s="61"/>
      <c r="E339" s="62"/>
    </row>
    <row r="340" spans="1:5">
      <c r="A340" s="108"/>
    </row>
    <row r="341" spans="1:5">
      <c r="A341" s="108"/>
      <c r="B341" s="64"/>
      <c r="C341" s="69"/>
      <c r="D341" s="69"/>
      <c r="E341" s="52"/>
    </row>
    <row r="342" spans="1:5">
      <c r="A342" s="66"/>
    </row>
    <row r="343" spans="1:5">
      <c r="A343" s="108"/>
      <c r="B343" s="64"/>
      <c r="C343" s="69"/>
      <c r="D343" s="69"/>
      <c r="E343" s="52"/>
    </row>
    <row r="344" spans="1:5">
      <c r="A344" s="108"/>
    </row>
    <row r="345" spans="1:5">
      <c r="A345" s="66"/>
      <c r="B345" s="56"/>
      <c r="C345" s="57"/>
      <c r="D345" s="57"/>
    </row>
    <row r="346" spans="1:5">
      <c r="A346" s="108"/>
      <c r="B346" s="60"/>
      <c r="C346" s="61"/>
      <c r="D346" s="61"/>
      <c r="E346" s="62"/>
    </row>
    <row r="347" spans="1:5">
      <c r="A347" s="108"/>
    </row>
    <row r="348" spans="1:5">
      <c r="A348" s="66"/>
      <c r="B348" s="50"/>
      <c r="C348" s="51"/>
      <c r="D348" s="51"/>
      <c r="E348" s="52"/>
    </row>
    <row r="349" spans="1:5">
      <c r="A349" s="108"/>
    </row>
    <row r="350" spans="1:5">
      <c r="A350" s="108"/>
      <c r="B350" s="50"/>
      <c r="C350" s="51"/>
      <c r="D350" s="51"/>
      <c r="E350" s="52"/>
    </row>
    <row r="351" spans="1:5">
      <c r="A351" s="66"/>
    </row>
    <row r="352" spans="1:5">
      <c r="A352" s="108"/>
      <c r="B352" s="56"/>
      <c r="C352" s="57"/>
      <c r="D352" s="57"/>
    </row>
    <row r="353" spans="1:5">
      <c r="A353" s="108"/>
      <c r="B353" s="60"/>
      <c r="C353" s="61"/>
      <c r="D353" s="61"/>
      <c r="E353" s="62"/>
    </row>
    <row r="354" spans="1:5">
      <c r="A354" s="66"/>
    </row>
    <row r="355" spans="1:5">
      <c r="A355" s="108"/>
      <c r="B355" s="50"/>
      <c r="C355" s="51"/>
      <c r="D355" s="51"/>
      <c r="E355" s="52"/>
    </row>
    <row r="356" spans="1:5">
      <c r="A356" s="108"/>
    </row>
    <row r="357" spans="1:5">
      <c r="A357" s="66"/>
      <c r="B357" s="50"/>
      <c r="C357" s="51"/>
      <c r="D357" s="51"/>
      <c r="E357" s="52"/>
    </row>
    <row r="358" spans="1:5">
      <c r="A358" s="108"/>
    </row>
    <row r="359" spans="1:5">
      <c r="A359" s="108"/>
      <c r="B359" s="56"/>
      <c r="C359" s="57"/>
      <c r="D359" s="57"/>
    </row>
    <row r="360" spans="1:5">
      <c r="A360" s="66"/>
      <c r="B360" s="60"/>
      <c r="C360" s="61"/>
      <c r="D360" s="61"/>
      <c r="E360" s="62"/>
    </row>
    <row r="361" spans="1:5">
      <c r="A361" s="66"/>
    </row>
    <row r="362" spans="1:5">
      <c r="A362" s="66"/>
      <c r="B362" s="50"/>
      <c r="C362" s="51"/>
      <c r="D362" s="51"/>
      <c r="E362" s="52"/>
    </row>
    <row r="363" spans="1:5">
      <c r="A363" s="108"/>
    </row>
    <row r="364" spans="1:5">
      <c r="A364" s="108"/>
      <c r="B364" s="50"/>
      <c r="C364" s="51"/>
      <c r="D364" s="51"/>
      <c r="E364" s="52"/>
    </row>
    <row r="365" spans="1:5">
      <c r="A365" s="66"/>
    </row>
    <row r="366" spans="1:5">
      <c r="A366" s="108"/>
      <c r="B366" s="56"/>
      <c r="C366" s="57"/>
      <c r="D366" s="57"/>
    </row>
    <row r="367" spans="1:5">
      <c r="A367" s="108"/>
      <c r="B367" s="60"/>
      <c r="C367" s="61"/>
      <c r="D367" s="61"/>
      <c r="E367" s="62"/>
    </row>
    <row r="368" spans="1:5">
      <c r="A368" s="66"/>
    </row>
    <row r="369" spans="1:5">
      <c r="A369" s="66"/>
      <c r="B369" s="50"/>
      <c r="C369" s="51"/>
      <c r="D369" s="51"/>
      <c r="E369" s="52"/>
    </row>
    <row r="370" spans="1:5">
      <c r="A370" s="66"/>
    </row>
    <row r="371" spans="1:5">
      <c r="A371" s="66"/>
      <c r="B371" s="50"/>
      <c r="C371" s="51"/>
      <c r="D371" s="51"/>
      <c r="E371" s="52"/>
    </row>
    <row r="372" spans="1:5">
      <c r="A372" s="66"/>
    </row>
    <row r="373" spans="1:5">
      <c r="A373" s="66"/>
      <c r="B373" s="50"/>
      <c r="C373" s="51"/>
      <c r="D373" s="51"/>
      <c r="E373" s="52"/>
    </row>
    <row r="374" spans="1:5">
      <c r="A374" s="108"/>
    </row>
    <row r="375" spans="1:5">
      <c r="A375" s="108"/>
      <c r="B375" s="50"/>
      <c r="C375" s="51"/>
      <c r="D375" s="51"/>
      <c r="E375" s="52"/>
    </row>
    <row r="376" spans="1:5">
      <c r="A376" s="109"/>
    </row>
    <row r="377" spans="1:5">
      <c r="A377" s="66"/>
    </row>
    <row r="378" spans="1:5">
      <c r="A378" s="66"/>
      <c r="B378" s="50"/>
      <c r="C378" s="51"/>
      <c r="D378" s="51"/>
    </row>
    <row r="379" spans="1:5">
      <c r="A379" s="66"/>
    </row>
    <row r="380" spans="1:5">
      <c r="A380" s="66"/>
      <c r="B380" s="50"/>
      <c r="C380" s="51"/>
      <c r="D380" s="51"/>
    </row>
    <row r="381" spans="1:5">
      <c r="A381" s="66"/>
    </row>
    <row r="382" spans="1:5">
      <c r="A382" s="108"/>
      <c r="B382" s="56"/>
      <c r="C382" s="57"/>
      <c r="D382" s="57"/>
    </row>
    <row r="383" spans="1:5">
      <c r="A383" s="108"/>
      <c r="B383" s="60"/>
      <c r="C383" s="61"/>
      <c r="D383" s="61"/>
      <c r="E383" s="62"/>
    </row>
    <row r="384" spans="1:5">
      <c r="A384" s="66"/>
    </row>
    <row r="385" spans="1:5">
      <c r="B385" s="50"/>
      <c r="C385" s="51"/>
      <c r="D385" s="51"/>
      <c r="E385" s="52"/>
    </row>
    <row r="386" spans="1:5">
      <c r="A386" s="108"/>
    </row>
    <row r="387" spans="1:5">
      <c r="A387" s="66"/>
      <c r="B387" s="56"/>
      <c r="C387" s="57"/>
      <c r="D387" s="57"/>
    </row>
    <row r="388" spans="1:5">
      <c r="A388" s="66"/>
      <c r="B388" s="60"/>
      <c r="C388" s="61"/>
      <c r="D388" s="61"/>
      <c r="E388" s="62"/>
    </row>
    <row r="389" spans="1:5">
      <c r="A389" s="108"/>
    </row>
    <row r="390" spans="1:5">
      <c r="A390" s="66"/>
      <c r="B390" s="50"/>
      <c r="C390" s="51"/>
      <c r="D390" s="51"/>
      <c r="E390" s="52"/>
    </row>
    <row r="392" spans="1:5">
      <c r="A392" s="101"/>
      <c r="B392" s="50"/>
      <c r="C392" s="51"/>
      <c r="D392" s="51"/>
      <c r="E392" s="52"/>
    </row>
    <row r="394" spans="1:5">
      <c r="A394" s="108"/>
      <c r="B394" s="50"/>
      <c r="C394" s="51"/>
      <c r="D394" s="51"/>
      <c r="E394" s="52"/>
    </row>
    <row r="395" spans="1:5">
      <c r="A395" s="108"/>
    </row>
    <row r="396" spans="1:5">
      <c r="A396" s="108"/>
    </row>
    <row r="397" spans="1:5">
      <c r="A397" s="66"/>
      <c r="B397" s="50"/>
      <c r="C397" s="51"/>
      <c r="D397" s="51"/>
    </row>
    <row r="398" spans="1:5">
      <c r="A398" s="66"/>
    </row>
    <row r="399" spans="1:5">
      <c r="A399" s="108"/>
      <c r="B399" s="64"/>
      <c r="C399" s="69"/>
      <c r="D399" s="69"/>
    </row>
    <row r="400" spans="1:5">
      <c r="A400" s="108"/>
    </row>
    <row r="401" spans="1:5">
      <c r="A401" s="66"/>
      <c r="B401" s="67"/>
      <c r="C401" s="68"/>
      <c r="D401" s="68"/>
    </row>
    <row r="402" spans="1:5">
      <c r="A402" s="66"/>
      <c r="B402" s="60"/>
      <c r="C402" s="61"/>
      <c r="D402" s="61"/>
      <c r="E402" s="62"/>
    </row>
    <row r="403" spans="1:5">
      <c r="A403" s="66"/>
      <c r="B403" s="60"/>
      <c r="C403" s="61"/>
      <c r="D403" s="61"/>
      <c r="E403" s="62"/>
    </row>
    <row r="404" spans="1:5">
      <c r="A404" s="66"/>
      <c r="B404" s="50"/>
      <c r="C404" s="51"/>
      <c r="D404" s="51"/>
      <c r="E404" s="52"/>
    </row>
    <row r="405" spans="1:5">
      <c r="A405" s="66"/>
      <c r="B405" s="60"/>
      <c r="C405" s="61"/>
      <c r="D405" s="61"/>
      <c r="E405" s="62"/>
    </row>
    <row r="406" spans="1:5">
      <c r="A406" s="108"/>
      <c r="B406" s="67"/>
      <c r="C406" s="68"/>
      <c r="D406" s="68"/>
    </row>
    <row r="407" spans="1:5">
      <c r="A407" s="108"/>
      <c r="B407" s="63"/>
      <c r="C407" s="70"/>
      <c r="D407" s="70"/>
    </row>
    <row r="408" spans="1:5">
      <c r="A408" s="66"/>
      <c r="B408" s="63"/>
      <c r="C408" s="70"/>
      <c r="D408" s="70"/>
    </row>
    <row r="409" spans="1:5">
      <c r="A409" s="66"/>
      <c r="B409" s="50"/>
      <c r="C409" s="51"/>
      <c r="D409" s="51"/>
      <c r="E409" s="52"/>
    </row>
    <row r="410" spans="1:5">
      <c r="A410" s="66"/>
    </row>
    <row r="411" spans="1:5">
      <c r="A411" s="66"/>
    </row>
    <row r="412" spans="1:5">
      <c r="A412" s="66"/>
    </row>
    <row r="413" spans="1:5">
      <c r="A413" s="99"/>
      <c r="B413" s="71"/>
      <c r="C413" s="71"/>
      <c r="D413" s="71"/>
    </row>
    <row r="414" spans="1:5">
      <c r="A414" s="66"/>
      <c r="B414" s="2"/>
    </row>
    <row r="415" spans="1:5">
      <c r="A415" s="108"/>
      <c r="B415" s="64"/>
      <c r="C415" s="69"/>
      <c r="D415" s="69"/>
      <c r="E415" s="16"/>
    </row>
    <row r="416" spans="1:5">
      <c r="A416" s="108"/>
    </row>
    <row r="417" spans="1:5">
      <c r="A417" s="108"/>
    </row>
    <row r="418" spans="1:5">
      <c r="A418" s="66"/>
      <c r="B418" s="2"/>
    </row>
    <row r="419" spans="1:5">
      <c r="A419" s="66"/>
      <c r="B419" s="2"/>
    </row>
    <row r="420" spans="1:5">
      <c r="A420" s="108"/>
      <c r="B420" s="64"/>
      <c r="C420" s="69"/>
      <c r="D420" s="69"/>
      <c r="E420" s="16"/>
    </row>
    <row r="421" spans="1:5">
      <c r="A421" s="66"/>
    </row>
    <row r="422" spans="1:5">
      <c r="A422" s="108"/>
    </row>
    <row r="423" spans="1:5">
      <c r="A423" s="108"/>
      <c r="B423" s="2"/>
    </row>
    <row r="424" spans="1:5">
      <c r="A424" s="66"/>
      <c r="B424" s="2"/>
    </row>
    <row r="425" spans="1:5">
      <c r="A425" s="66"/>
      <c r="B425" s="64"/>
      <c r="C425" s="69"/>
      <c r="D425" s="69"/>
      <c r="E425" s="16"/>
    </row>
    <row r="426" spans="1:5">
      <c r="A426" s="108"/>
    </row>
    <row r="427" spans="1:5">
      <c r="A427" s="108"/>
    </row>
    <row r="428" spans="1:5">
      <c r="A428" s="66"/>
      <c r="B428" s="2"/>
    </row>
    <row r="429" spans="1:5">
      <c r="A429" s="107"/>
    </row>
    <row r="430" spans="1:5">
      <c r="B430" s="64"/>
      <c r="C430" s="69"/>
      <c r="D430" s="69"/>
      <c r="E430" s="16"/>
    </row>
    <row r="431" spans="1:5">
      <c r="A431" s="99"/>
    </row>
    <row r="433" spans="1:4">
      <c r="A433" s="99"/>
      <c r="B433" s="2"/>
    </row>
    <row r="436" spans="1:4">
      <c r="A436" s="105"/>
      <c r="B436" s="2"/>
    </row>
    <row r="438" spans="1:4">
      <c r="A438" s="105"/>
    </row>
    <row r="439" spans="1:4">
      <c r="B439" s="2"/>
    </row>
    <row r="440" spans="1:4">
      <c r="A440" s="101"/>
      <c r="B440" s="2"/>
    </row>
    <row r="441" spans="1:4">
      <c r="A441" s="103"/>
      <c r="B441" s="2"/>
    </row>
    <row r="443" spans="1:4">
      <c r="A443" s="99"/>
    </row>
    <row r="444" spans="1:4">
      <c r="B444" s="44"/>
      <c r="C444" s="44"/>
      <c r="D444" s="44"/>
    </row>
    <row r="445" spans="1:4">
      <c r="A445" s="99"/>
    </row>
    <row r="447" spans="1:4">
      <c r="A447" s="101"/>
      <c r="B447" s="2"/>
    </row>
    <row r="448" spans="1:4">
      <c r="A448" s="103"/>
    </row>
    <row r="450" spans="1:2">
      <c r="A450" s="99"/>
      <c r="B450" s="2"/>
    </row>
    <row r="452" spans="1:2">
      <c r="A452" s="99"/>
    </row>
    <row r="453" spans="1:2">
      <c r="B453" s="2"/>
    </row>
    <row r="454" spans="1:2">
      <c r="A454" s="101"/>
    </row>
    <row r="455" spans="1:2">
      <c r="A455" s="103"/>
    </row>
    <row r="456" spans="1:2">
      <c r="B456" s="2"/>
    </row>
    <row r="457" spans="1:2">
      <c r="A457" s="99"/>
    </row>
    <row r="459" spans="1:2">
      <c r="A459" s="99"/>
      <c r="B459" s="2"/>
    </row>
    <row r="461" spans="1:2">
      <c r="A461" s="101"/>
    </row>
    <row r="462" spans="1:2">
      <c r="A462" s="103"/>
      <c r="B462" s="2"/>
    </row>
    <row r="463" spans="1:2">
      <c r="A463" s="103"/>
    </row>
    <row r="464" spans="1:2">
      <c r="A464" s="103"/>
    </row>
    <row r="465" spans="1:5">
      <c r="A465" s="103"/>
      <c r="B465" s="2"/>
    </row>
    <row r="466" spans="1:5">
      <c r="A466" s="103"/>
    </row>
    <row r="468" spans="1:5">
      <c r="A468" s="99"/>
      <c r="B468" s="2"/>
    </row>
    <row r="470" spans="1:5">
      <c r="A470" s="99"/>
    </row>
    <row r="471" spans="1:5">
      <c r="B471" s="2"/>
    </row>
    <row r="472" spans="1:5">
      <c r="A472" s="101"/>
      <c r="B472" s="2"/>
    </row>
    <row r="473" spans="1:5">
      <c r="A473" s="103"/>
    </row>
    <row r="474" spans="1:5">
      <c r="A474" s="103"/>
      <c r="B474" s="2"/>
    </row>
    <row r="475" spans="1:5">
      <c r="B475" s="2"/>
    </row>
    <row r="476" spans="1:5">
      <c r="A476" s="99"/>
    </row>
    <row r="477" spans="1:5">
      <c r="B477" s="2"/>
    </row>
    <row r="478" spans="1:5">
      <c r="A478" s="99"/>
      <c r="B478" s="2"/>
    </row>
    <row r="479" spans="1:5">
      <c r="B479" s="64"/>
      <c r="C479" s="69"/>
      <c r="D479" s="69"/>
      <c r="E479" s="16"/>
    </row>
    <row r="480" spans="1:5">
      <c r="A480" s="101"/>
      <c r="B480" s="2"/>
    </row>
    <row r="481" spans="1:4">
      <c r="A481" s="103"/>
    </row>
    <row r="482" spans="1:4">
      <c r="A482" s="103"/>
      <c r="B482" s="64"/>
      <c r="C482" s="69"/>
      <c r="D482" s="69"/>
    </row>
    <row r="483" spans="1:4">
      <c r="B483" s="64"/>
      <c r="C483" s="69"/>
      <c r="D483" s="69"/>
    </row>
    <row r="484" spans="1:4">
      <c r="A484" s="99"/>
    </row>
    <row r="485" spans="1:4">
      <c r="B485" s="2"/>
    </row>
    <row r="486" spans="1:4">
      <c r="A486" s="99"/>
      <c r="B486" s="64"/>
      <c r="C486" s="69"/>
      <c r="D486" s="69"/>
    </row>
    <row r="488" spans="1:4">
      <c r="A488" s="101"/>
      <c r="B488" s="2"/>
    </row>
    <row r="489" spans="1:4">
      <c r="A489" s="103"/>
      <c r="B489" s="64"/>
      <c r="C489" s="69"/>
      <c r="D489" s="69"/>
    </row>
    <row r="490" spans="1:4">
      <c r="A490" s="103"/>
    </row>
    <row r="491" spans="1:4">
      <c r="A491" s="103"/>
      <c r="B491" s="2"/>
    </row>
    <row r="492" spans="1:4">
      <c r="A492" s="103"/>
      <c r="B492" s="64"/>
      <c r="C492" s="69"/>
      <c r="D492" s="69"/>
    </row>
    <row r="493" spans="1:4">
      <c r="A493" s="103"/>
    </row>
    <row r="494" spans="1:4">
      <c r="A494" s="103"/>
      <c r="B494" s="2"/>
    </row>
    <row r="495" spans="1:4">
      <c r="A495" s="103"/>
    </row>
    <row r="496" spans="1:4">
      <c r="A496" s="103"/>
    </row>
    <row r="497" spans="1:4">
      <c r="A497" s="103"/>
      <c r="B497" s="2"/>
    </row>
    <row r="498" spans="1:4">
      <c r="A498" s="103"/>
    </row>
    <row r="500" spans="1:4">
      <c r="A500" s="99"/>
      <c r="B500" s="2"/>
    </row>
    <row r="502" spans="1:4">
      <c r="A502" s="99"/>
      <c r="B502" s="66"/>
      <c r="C502" s="44"/>
      <c r="D502" s="44"/>
    </row>
    <row r="503" spans="1:4">
      <c r="B503" s="2"/>
    </row>
    <row r="504" spans="1:4">
      <c r="A504" s="101"/>
      <c r="B504" s="2"/>
    </row>
    <row r="505" spans="1:4">
      <c r="A505" s="103"/>
      <c r="B505" s="2"/>
    </row>
    <row r="506" spans="1:4">
      <c r="A506" s="103"/>
    </row>
    <row r="507" spans="1:4">
      <c r="A507" s="103"/>
    </row>
    <row r="508" spans="1:4">
      <c r="A508" s="103"/>
      <c r="B508" s="2"/>
    </row>
    <row r="509" spans="1:4">
      <c r="A509" s="103"/>
    </row>
    <row r="510" spans="1:4">
      <c r="A510" s="103"/>
    </row>
    <row r="511" spans="1:4">
      <c r="B511" s="2"/>
    </row>
    <row r="512" spans="1:4">
      <c r="A512" s="99"/>
      <c r="B512" s="2"/>
    </row>
    <row r="513" spans="1:2">
      <c r="B513" s="2"/>
    </row>
    <row r="514" spans="1:2">
      <c r="A514" s="99"/>
      <c r="B514" s="2"/>
    </row>
    <row r="515" spans="1:2">
      <c r="B515" s="2"/>
    </row>
    <row r="516" spans="1:2">
      <c r="A516" s="101"/>
      <c r="B516" s="2"/>
    </row>
    <row r="517" spans="1:2">
      <c r="A517" s="103"/>
    </row>
    <row r="518" spans="1:2">
      <c r="A518" s="103"/>
      <c r="B518" s="2"/>
    </row>
    <row r="519" spans="1:2">
      <c r="A519" s="103"/>
      <c r="B519" s="2"/>
    </row>
    <row r="520" spans="1:2">
      <c r="B520" s="2"/>
    </row>
    <row r="521" spans="1:2">
      <c r="B521" s="2"/>
    </row>
    <row r="522" spans="1:2">
      <c r="A522" s="99"/>
      <c r="B522" s="2"/>
    </row>
    <row r="523" spans="1:2">
      <c r="B523" s="2"/>
    </row>
    <row r="524" spans="1:2">
      <c r="A524" s="99"/>
      <c r="B524" s="2"/>
    </row>
    <row r="526" spans="1:2">
      <c r="A526" s="101"/>
    </row>
    <row r="527" spans="1:2">
      <c r="A527" s="103"/>
      <c r="B527" s="2"/>
    </row>
    <row r="528" spans="1:2">
      <c r="B528" s="2"/>
    </row>
    <row r="529" spans="1:5">
      <c r="A529" s="99"/>
      <c r="B529" s="2"/>
    </row>
    <row r="530" spans="1:5">
      <c r="B530" s="2"/>
    </row>
    <row r="531" spans="1:5">
      <c r="A531" s="99"/>
      <c r="B531" s="2"/>
    </row>
    <row r="532" spans="1:5">
      <c r="B532" s="2"/>
    </row>
    <row r="533" spans="1:5">
      <c r="A533" s="101"/>
      <c r="B533" s="2"/>
    </row>
    <row r="534" spans="1:5">
      <c r="A534" s="103"/>
      <c r="B534" s="2"/>
    </row>
    <row r="535" spans="1:5">
      <c r="A535" s="103"/>
      <c r="B535" s="64"/>
      <c r="C535" s="69"/>
      <c r="D535" s="69"/>
      <c r="E535" s="16"/>
    </row>
    <row r="536" spans="1:5">
      <c r="B536" s="2"/>
    </row>
    <row r="537" spans="1:5">
      <c r="A537" s="99"/>
      <c r="B537" s="64"/>
      <c r="C537" s="69"/>
      <c r="D537" s="69"/>
    </row>
    <row r="539" spans="1:5">
      <c r="A539" s="99"/>
    </row>
    <row r="540" spans="1:5">
      <c r="B540" s="2"/>
    </row>
    <row r="541" spans="1:5">
      <c r="A541" s="101"/>
      <c r="B541" s="2"/>
    </row>
    <row r="542" spans="1:5">
      <c r="A542" s="103"/>
    </row>
    <row r="543" spans="1:5">
      <c r="A543" s="103"/>
    </row>
    <row r="544" spans="1:5">
      <c r="A544" s="103"/>
      <c r="B544" s="2"/>
    </row>
    <row r="545" spans="1:5">
      <c r="A545" s="103"/>
      <c r="B545" s="2"/>
    </row>
    <row r="546" spans="1:5">
      <c r="A546" s="103"/>
      <c r="B546" s="2"/>
    </row>
    <row r="547" spans="1:5">
      <c r="A547" s="103"/>
      <c r="B547" s="2"/>
    </row>
    <row r="548" spans="1:5">
      <c r="A548" s="103"/>
      <c r="B548" s="2"/>
    </row>
    <row r="549" spans="1:5">
      <c r="A549" s="103"/>
    </row>
    <row r="550" spans="1:5">
      <c r="A550" s="103"/>
    </row>
    <row r="551" spans="1:5">
      <c r="A551" s="103"/>
      <c r="B551" s="2"/>
    </row>
    <row r="552" spans="1:5">
      <c r="A552" s="103"/>
      <c r="B552" s="2"/>
    </row>
    <row r="553" spans="1:5">
      <c r="B553" s="2"/>
    </row>
    <row r="554" spans="1:5">
      <c r="B554" s="2"/>
    </row>
    <row r="555" spans="1:5">
      <c r="A555" s="99"/>
      <c r="B555" s="2"/>
    </row>
    <row r="556" spans="1:5">
      <c r="B556" s="64"/>
      <c r="C556" s="69"/>
      <c r="D556" s="69"/>
      <c r="E556" s="16"/>
    </row>
    <row r="557" spans="1:5">
      <c r="A557" s="99"/>
      <c r="B557" s="2"/>
    </row>
    <row r="558" spans="1:5">
      <c r="B558" s="64"/>
      <c r="C558" s="69"/>
      <c r="D558" s="69"/>
    </row>
    <row r="561" spans="2:5">
      <c r="B561" s="2"/>
    </row>
    <row r="562" spans="2:5">
      <c r="B562" s="2"/>
    </row>
    <row r="564" spans="2:5">
      <c r="B564" s="2"/>
    </row>
    <row r="567" spans="2:5">
      <c r="B567" s="2"/>
    </row>
    <row r="568" spans="2:5">
      <c r="B568" s="2"/>
    </row>
    <row r="571" spans="2:5">
      <c r="B571" s="2"/>
    </row>
    <row r="574" spans="2:5">
      <c r="B574" s="64"/>
      <c r="C574" s="69"/>
      <c r="D574" s="69"/>
      <c r="E574" s="16"/>
    </row>
    <row r="576" spans="2:5">
      <c r="B576" s="50"/>
      <c r="C576" s="51"/>
      <c r="D576" s="51"/>
      <c r="E576" s="52"/>
    </row>
    <row r="579" spans="2:5">
      <c r="B579" s="50"/>
      <c r="C579" s="51"/>
      <c r="D579" s="51"/>
    </row>
    <row r="581" spans="2:5">
      <c r="B581" s="50"/>
      <c r="C581" s="51"/>
      <c r="D581" s="51"/>
    </row>
    <row r="583" spans="2:5">
      <c r="B583" s="56"/>
      <c r="C583" s="57"/>
      <c r="D583" s="57"/>
    </row>
    <row r="584" spans="2:5">
      <c r="B584" s="60"/>
      <c r="C584" s="61"/>
      <c r="D584" s="61"/>
      <c r="E584" s="62"/>
    </row>
    <row r="586" spans="2:5">
      <c r="B586" s="50"/>
      <c r="C586" s="51"/>
      <c r="D586" s="51"/>
      <c r="E586" s="52"/>
    </row>
    <row r="588" spans="2:5">
      <c r="B588" s="50"/>
      <c r="C588" s="51"/>
      <c r="D588" s="51"/>
      <c r="E588" s="52"/>
    </row>
    <row r="590" spans="2:5">
      <c r="B590" s="56"/>
      <c r="C590" s="57"/>
      <c r="D590" s="57"/>
    </row>
    <row r="591" spans="2:5">
      <c r="B591" s="60"/>
      <c r="C591" s="61"/>
      <c r="D591" s="61"/>
      <c r="E591" s="62"/>
    </row>
    <row r="593" spans="2:5">
      <c r="B593" s="50"/>
      <c r="C593" s="51"/>
      <c r="D593" s="51"/>
      <c r="E593" s="52"/>
    </row>
    <row r="595" spans="2:5">
      <c r="B595" s="50"/>
      <c r="C595" s="51"/>
      <c r="D595" s="51"/>
      <c r="E595" s="52"/>
    </row>
    <row r="597" spans="2:5">
      <c r="B597" s="56"/>
      <c r="C597" s="57"/>
      <c r="D597" s="57"/>
    </row>
    <row r="598" spans="2:5">
      <c r="B598" s="60"/>
      <c r="C598" s="61"/>
      <c r="D598" s="61"/>
      <c r="E598" s="62"/>
    </row>
    <row r="600" spans="2:5">
      <c r="B600" s="50"/>
      <c r="C600" s="51"/>
      <c r="D600" s="51"/>
      <c r="E600" s="52"/>
    </row>
    <row r="602" spans="2:5">
      <c r="B602" s="50"/>
      <c r="C602" s="51"/>
      <c r="D602" s="51"/>
      <c r="E602" s="52"/>
    </row>
    <row r="604" spans="2:5">
      <c r="B604" s="56"/>
      <c r="C604" s="57"/>
      <c r="D604" s="57"/>
    </row>
    <row r="605" spans="2:5">
      <c r="B605" s="60"/>
      <c r="C605" s="61"/>
      <c r="D605" s="61"/>
      <c r="E605" s="62"/>
    </row>
    <row r="606" spans="2:5">
      <c r="B606" s="60"/>
      <c r="C606" s="61"/>
      <c r="D606" s="61"/>
      <c r="E606" s="62"/>
    </row>
    <row r="607" spans="2:5">
      <c r="B607" s="60"/>
      <c r="C607" s="61"/>
      <c r="D607" s="61"/>
      <c r="E607" s="62"/>
    </row>
    <row r="608" spans="2:5">
      <c r="B608" s="60"/>
      <c r="C608" s="61"/>
      <c r="D608" s="61"/>
      <c r="E608" s="62"/>
    </row>
    <row r="609" spans="2:5">
      <c r="B609" s="60"/>
      <c r="C609" s="61"/>
      <c r="D609" s="61"/>
      <c r="E609" s="62"/>
    </row>
    <row r="611" spans="2:5">
      <c r="B611" s="50"/>
      <c r="C611" s="51"/>
      <c r="D611" s="51"/>
      <c r="E611" s="52"/>
    </row>
    <row r="613" spans="2:5">
      <c r="B613" s="50"/>
      <c r="C613" s="51"/>
      <c r="D613" s="51"/>
      <c r="E613" s="52"/>
    </row>
    <row r="615" spans="2:5">
      <c r="B615" s="56"/>
      <c r="C615" s="57"/>
      <c r="D615" s="57"/>
    </row>
    <row r="616" spans="2:5">
      <c r="B616" s="60"/>
      <c r="C616" s="61"/>
      <c r="D616" s="61"/>
      <c r="E616" s="62"/>
    </row>
    <row r="617" spans="2:5">
      <c r="B617" s="60"/>
      <c r="C617" s="61"/>
      <c r="D617" s="61"/>
      <c r="E617" s="62"/>
    </row>
    <row r="619" spans="2:5">
      <c r="B619" s="50"/>
      <c r="C619" s="51"/>
      <c r="D619" s="51"/>
      <c r="E619" s="52"/>
    </row>
    <row r="621" spans="2:5">
      <c r="B621" s="50"/>
      <c r="C621" s="51"/>
      <c r="D621" s="51"/>
      <c r="E621" s="52"/>
    </row>
    <row r="623" spans="2:5">
      <c r="B623" s="56"/>
      <c r="C623" s="57"/>
      <c r="D623" s="57"/>
    </row>
    <row r="624" spans="2:5">
      <c r="B624" s="60"/>
      <c r="C624" s="61"/>
      <c r="D624" s="61"/>
      <c r="E624" s="62"/>
    </row>
    <row r="625" spans="2:5">
      <c r="B625" s="60"/>
      <c r="C625" s="61"/>
      <c r="D625" s="61"/>
      <c r="E625" s="62"/>
    </row>
    <row r="627" spans="2:5">
      <c r="B627" s="50"/>
      <c r="C627" s="51"/>
      <c r="D627" s="51"/>
      <c r="E627" s="52"/>
    </row>
    <row r="629" spans="2:5">
      <c r="B629" s="50"/>
      <c r="C629" s="51"/>
      <c r="D629" s="51"/>
      <c r="E629" s="52"/>
    </row>
    <row r="631" spans="2:5">
      <c r="B631" s="56"/>
      <c r="C631" s="57"/>
      <c r="D631" s="57"/>
    </row>
    <row r="632" spans="2:5">
      <c r="B632" s="60"/>
      <c r="C632" s="61"/>
      <c r="D632" s="61"/>
      <c r="E632" s="62"/>
    </row>
    <row r="633" spans="2:5">
      <c r="B633" s="60"/>
      <c r="C633" s="61"/>
      <c r="D633" s="61"/>
      <c r="E633" s="62"/>
    </row>
    <row r="634" spans="2:5">
      <c r="B634" s="60"/>
      <c r="C634" s="61"/>
      <c r="D634" s="61"/>
      <c r="E634" s="62"/>
    </row>
    <row r="635" spans="2:5">
      <c r="B635" s="60"/>
      <c r="C635" s="61"/>
      <c r="D635" s="61"/>
      <c r="E635" s="62"/>
    </row>
    <row r="636" spans="2:5">
      <c r="B636" s="60"/>
      <c r="C636" s="61"/>
      <c r="D636" s="61"/>
      <c r="E636" s="62"/>
    </row>
    <row r="637" spans="2:5">
      <c r="B637" s="60"/>
      <c r="C637" s="61"/>
      <c r="D637" s="61"/>
      <c r="E637" s="62"/>
    </row>
    <row r="638" spans="2:5">
      <c r="B638" s="60"/>
      <c r="C638" s="61"/>
      <c r="D638" s="61"/>
      <c r="E638" s="62"/>
    </row>
    <row r="639" spans="2:5">
      <c r="B639" s="60"/>
      <c r="C639" s="61"/>
      <c r="D639" s="61"/>
      <c r="E639" s="62"/>
    </row>
    <row r="640" spans="2:5">
      <c r="B640" s="60"/>
      <c r="C640" s="61"/>
      <c r="D640" s="61"/>
      <c r="E640" s="62"/>
    </row>
    <row r="641" spans="2:5">
      <c r="B641" s="60"/>
      <c r="C641" s="61"/>
      <c r="D641" s="61"/>
      <c r="E641" s="62"/>
    </row>
    <row r="643" spans="2:5">
      <c r="B643" s="50"/>
      <c r="C643" s="51"/>
      <c r="D643" s="51"/>
      <c r="E643" s="52"/>
    </row>
    <row r="645" spans="2:5">
      <c r="B645" s="50"/>
      <c r="C645" s="51"/>
      <c r="D645" s="51"/>
      <c r="E645" s="52"/>
    </row>
    <row r="647" spans="2:5">
      <c r="B647" s="56"/>
      <c r="C647" s="57"/>
      <c r="D647" s="57"/>
    </row>
    <row r="648" spans="2:5">
      <c r="B648" s="60"/>
      <c r="C648" s="61"/>
      <c r="D648" s="61"/>
      <c r="E648" s="62"/>
    </row>
    <row r="649" spans="2:5">
      <c r="B649" s="60"/>
      <c r="C649" s="61"/>
      <c r="D649" s="61"/>
      <c r="E649" s="62"/>
    </row>
    <row r="650" spans="2:5">
      <c r="B650" s="60"/>
      <c r="C650" s="61"/>
      <c r="D650" s="61"/>
      <c r="E650" s="62"/>
    </row>
    <row r="651" spans="2:5">
      <c r="B651" s="60"/>
      <c r="C651" s="61"/>
      <c r="D651" s="61"/>
      <c r="E651" s="62"/>
    </row>
    <row r="652" spans="2:5">
      <c r="B652" s="60"/>
      <c r="C652" s="61"/>
      <c r="D652" s="61"/>
      <c r="E652" s="62"/>
    </row>
    <row r="653" spans="2:5">
      <c r="B653" s="60"/>
      <c r="C653" s="61"/>
      <c r="D653" s="61"/>
      <c r="E653" s="62"/>
    </row>
    <row r="655" spans="2:5">
      <c r="B655" s="50"/>
      <c r="C655" s="51"/>
      <c r="D655" s="51"/>
      <c r="E655" s="52"/>
    </row>
    <row r="657" spans="2:5">
      <c r="B657" s="50"/>
      <c r="C657" s="51"/>
      <c r="D657" s="51"/>
      <c r="E657" s="52"/>
    </row>
    <row r="659" spans="2:5">
      <c r="B659" s="56"/>
      <c r="C659" s="57"/>
      <c r="D659" s="57"/>
    </row>
    <row r="660" spans="2:5">
      <c r="B660" s="60"/>
      <c r="C660" s="61"/>
      <c r="D660" s="61"/>
      <c r="E660" s="62"/>
    </row>
    <row r="661" spans="2:5">
      <c r="B661" s="60"/>
      <c r="C661" s="61"/>
      <c r="D661" s="61"/>
      <c r="E661" s="62"/>
    </row>
    <row r="662" spans="2:5">
      <c r="B662" s="60"/>
      <c r="C662" s="61"/>
      <c r="D662" s="61"/>
      <c r="E662" s="62"/>
    </row>
    <row r="665" spans="2:5">
      <c r="B665" s="50"/>
      <c r="C665" s="51"/>
      <c r="D665" s="51"/>
      <c r="E665" s="52"/>
    </row>
    <row r="667" spans="2:5">
      <c r="B667" s="50"/>
      <c r="C667" s="51"/>
      <c r="D667" s="51"/>
      <c r="E667" s="52"/>
    </row>
    <row r="669" spans="2:5">
      <c r="B669" s="56"/>
      <c r="C669" s="57"/>
      <c r="D669" s="57"/>
    </row>
    <row r="670" spans="2:5">
      <c r="B670" s="60"/>
      <c r="C670" s="61"/>
      <c r="D670" s="61"/>
      <c r="E670" s="62"/>
    </row>
    <row r="672" spans="2:5">
      <c r="B672" s="50"/>
      <c r="C672" s="51"/>
      <c r="D672" s="51"/>
      <c r="E672" s="52"/>
    </row>
    <row r="674" spans="2:5">
      <c r="B674" s="50"/>
      <c r="C674" s="51"/>
      <c r="D674" s="51"/>
      <c r="E674" s="52"/>
    </row>
    <row r="676" spans="2:5">
      <c r="B676" s="56"/>
      <c r="C676" s="57"/>
      <c r="D676" s="57"/>
    </row>
    <row r="677" spans="2:5">
      <c r="B677" s="60"/>
      <c r="C677" s="61"/>
      <c r="D677" s="61"/>
      <c r="E677" s="62"/>
    </row>
    <row r="678" spans="2:5">
      <c r="B678" s="60"/>
      <c r="C678" s="61"/>
      <c r="D678" s="61"/>
      <c r="E678" s="62"/>
    </row>
    <row r="680" spans="2:5">
      <c r="B680" s="50"/>
      <c r="C680" s="51"/>
      <c r="D680" s="51"/>
      <c r="E680" s="52"/>
    </row>
    <row r="682" spans="2:5">
      <c r="B682" s="50"/>
      <c r="C682" s="51"/>
      <c r="D682" s="51"/>
      <c r="E682" s="52"/>
    </row>
    <row r="684" spans="2:5">
      <c r="B684" s="56"/>
      <c r="C684" s="57"/>
      <c r="D684" s="57"/>
    </row>
    <row r="685" spans="2:5">
      <c r="B685" s="60"/>
      <c r="C685" s="61"/>
      <c r="D685" s="61"/>
      <c r="E685" s="62"/>
    </row>
    <row r="686" spans="2:5">
      <c r="B686" s="60"/>
      <c r="C686" s="61"/>
      <c r="D686" s="61"/>
      <c r="E686" s="62"/>
    </row>
    <row r="687" spans="2:5">
      <c r="B687" s="60"/>
      <c r="C687" s="61"/>
      <c r="D687" s="61"/>
      <c r="E687" s="62"/>
    </row>
    <row r="688" spans="2:5">
      <c r="B688" s="60"/>
      <c r="C688" s="61"/>
      <c r="D688" s="61"/>
      <c r="E688" s="62"/>
    </row>
    <row r="689" spans="2:5">
      <c r="B689" s="60"/>
      <c r="C689" s="61"/>
      <c r="D689" s="61"/>
      <c r="E689" s="62"/>
    </row>
    <row r="690" spans="2:5">
      <c r="B690" s="60"/>
      <c r="C690" s="61"/>
      <c r="D690" s="61"/>
      <c r="E690" s="62"/>
    </row>
    <row r="691" spans="2:5">
      <c r="B691" s="60"/>
      <c r="C691" s="61"/>
      <c r="D691" s="61"/>
      <c r="E691" s="62"/>
    </row>
    <row r="692" spans="2:5">
      <c r="B692" s="60"/>
      <c r="C692" s="61"/>
      <c r="D692" s="61"/>
      <c r="E692" s="62"/>
    </row>
    <row r="693" spans="2:5">
      <c r="B693" s="60"/>
      <c r="C693" s="61"/>
      <c r="D693" s="61"/>
      <c r="E693" s="62"/>
    </row>
    <row r="694" spans="2:5">
      <c r="B694" s="60"/>
      <c r="C694" s="61"/>
      <c r="D694" s="61"/>
      <c r="E694" s="62"/>
    </row>
    <row r="695" spans="2:5">
      <c r="B695" s="60"/>
      <c r="C695" s="61"/>
      <c r="D695" s="61"/>
      <c r="E695" s="62"/>
    </row>
    <row r="698" spans="2:5">
      <c r="B698" s="50"/>
      <c r="C698" s="51"/>
      <c r="D698" s="51"/>
      <c r="E698" s="52"/>
    </row>
    <row r="700" spans="2:5">
      <c r="B700" s="50"/>
      <c r="C700" s="51"/>
      <c r="D700" s="51"/>
      <c r="E700" s="52"/>
    </row>
  </sheetData>
  <mergeCells count="1">
    <mergeCell ref="A1:E1"/>
  </mergeCells>
  <phoneticPr fontId="38" type="noConversion"/>
  <printOptions horizontalCentered="1"/>
  <pageMargins left="0.19685039370078741" right="0.19685039370078741" top="0.62992125984251968" bottom="0.47" header="0.31496062992125984" footer="0.24"/>
  <pageSetup paperSize="9" scale="90" firstPageNumber="508" orientation="portrait" useFirstPageNumber="1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bilanca</vt:lpstr>
      <vt:lpstr>prihodi</vt:lpstr>
      <vt:lpstr>rashodi-opći dio</vt:lpstr>
      <vt:lpstr>račun financiranja</vt:lpstr>
      <vt:lpstr>posebni dio </vt:lpstr>
      <vt:lpstr>bilanca!Print_Area</vt:lpstr>
      <vt:lpstr>'posebni dio '!Print_Area</vt:lpstr>
      <vt:lpstr>prihodi!Print_Area</vt:lpstr>
      <vt:lpstr>'račun financiranja'!Print_Area</vt:lpstr>
      <vt:lpstr>'rashodi-opći dio'!Print_Area</vt:lpstr>
      <vt:lpstr>'posebni dio '!Print_Titles</vt:lpstr>
      <vt:lpstr>prihodi!Print_Titles</vt:lpstr>
      <vt:lpstr>'račun financiranja'!Print_Titles</vt:lpstr>
      <vt:lpstr>'rashodi-opći dio'!Print_Titles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mkaracic</cp:lastModifiedBy>
  <cp:lastPrinted>2012-08-30T13:29:43Z</cp:lastPrinted>
  <dcterms:created xsi:type="dcterms:W3CDTF">2001-11-29T15:00:47Z</dcterms:created>
  <dcterms:modified xsi:type="dcterms:W3CDTF">2012-08-30T13:29:52Z</dcterms:modified>
</cp:coreProperties>
</file>